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 activeTab="1"/>
  </bookViews>
  <sheets>
    <sheet name="2019年预算分配表" sheetId="1" r:id="rId1"/>
    <sheet name="三公经费" sheetId="2" r:id="rId2"/>
  </sheets>
  <definedNames>
    <definedName name="_xlnm._FilterDatabase" localSheetId="0" hidden="1">'2019年预算分配表'!$A$5:$Y$5</definedName>
  </definedNames>
  <calcPr calcId="144525"/>
</workbook>
</file>

<file path=xl/sharedStrings.xml><?xml version="1.0" encoding="utf-8"?>
<sst xmlns="http://schemas.openxmlformats.org/spreadsheetml/2006/main" count="240" uniqueCount="111">
  <si>
    <t>2019班戈县教育事业经费预算指标明细表</t>
  </si>
  <si>
    <t>编制单位：班戈县教育局                                                                                                                                                                                             单位：万元</t>
  </si>
  <si>
    <t>科目名称         单位名称</t>
  </si>
  <si>
    <t>合计</t>
  </si>
  <si>
    <t>局事业</t>
  </si>
  <si>
    <t>班戈县初级中学</t>
  </si>
  <si>
    <t>班戈县双语幼儿园</t>
  </si>
  <si>
    <t>第一教育集团</t>
  </si>
  <si>
    <t xml:space="preserve">                                    第二教育集团</t>
  </si>
  <si>
    <t>总校(县完小)</t>
  </si>
  <si>
    <t>分校(北拉镇完小)</t>
  </si>
  <si>
    <t>北拉镇幼儿园</t>
  </si>
  <si>
    <t>分校(德庆镇初小)</t>
  </si>
  <si>
    <t>德庆镇幼儿园</t>
  </si>
  <si>
    <t>分校(保吉乡初小)</t>
  </si>
  <si>
    <t>保吉乡幼儿园</t>
  </si>
  <si>
    <t>分校(新吉乡初小)</t>
  </si>
  <si>
    <t>新吉乡幼儿园</t>
  </si>
  <si>
    <t>总校(中石化小学)</t>
  </si>
  <si>
    <t>分校(青龙完小)</t>
  </si>
  <si>
    <t>青龙乡幼儿园</t>
  </si>
  <si>
    <t>分校(尼玛乡初小)</t>
  </si>
  <si>
    <t>尼玛乡幼儿园</t>
  </si>
  <si>
    <t>分校(佳琼镇初小)</t>
  </si>
  <si>
    <t>佳琼镇
幼儿园</t>
  </si>
  <si>
    <t>分校(马前乡初小)</t>
  </si>
  <si>
    <t>马前乡
幼儿园</t>
  </si>
  <si>
    <t>分校(门当乡初小)</t>
  </si>
  <si>
    <t>门当乡
幼儿园</t>
  </si>
  <si>
    <t>（一）工资福利支出</t>
  </si>
  <si>
    <t>1、基本工资及津贴补贴</t>
  </si>
  <si>
    <t>①学前</t>
  </si>
  <si>
    <t>②小学</t>
  </si>
  <si>
    <t>③初中</t>
  </si>
  <si>
    <t>④局属</t>
  </si>
  <si>
    <t>2、年终一次性奖金</t>
  </si>
  <si>
    <t>3、取暖费、防寒装备及煤油补贴</t>
  </si>
  <si>
    <t>4、社会保障费</t>
  </si>
  <si>
    <t>（1）养老保险</t>
  </si>
  <si>
    <t>（2）医疗保险</t>
  </si>
  <si>
    <t>（3）生育保险</t>
  </si>
  <si>
    <t>（4）工伤保险</t>
  </si>
  <si>
    <t>（5）失业保险</t>
  </si>
  <si>
    <t>（5）住房公积金</t>
  </si>
  <si>
    <t>（6）住房公积金专项转移支付资金</t>
  </si>
  <si>
    <t>（7）休假探亲费</t>
  </si>
  <si>
    <t>8、乡（镇）教职工生活补助</t>
  </si>
  <si>
    <t>9、其他工资福利支出</t>
  </si>
  <si>
    <t>①其他工资福利支出（教育系统零星晋级、职称评定、固定、浮动增资等）</t>
  </si>
  <si>
    <t>10、独生子女费</t>
  </si>
  <si>
    <t>（二）、商品和服务支出</t>
  </si>
  <si>
    <t>11、生均公用经费</t>
  </si>
  <si>
    <t>（1）公办学校生均公用经费</t>
  </si>
  <si>
    <t>（2）特殊学校生均公用经费（含随班就读）</t>
  </si>
  <si>
    <t>（3）寄宿制学校生均公用经费</t>
  </si>
  <si>
    <t>④特校（含随班就读）</t>
  </si>
  <si>
    <t>（4）不足100人教学点生均公用经费</t>
  </si>
  <si>
    <t>①小学</t>
  </si>
  <si>
    <t>2、15年免费教育补助</t>
  </si>
  <si>
    <t>（1）学前免费教育补助</t>
  </si>
  <si>
    <t>①城镇</t>
  </si>
  <si>
    <t>②农村</t>
  </si>
  <si>
    <t>（2）义务教育免费教育补助</t>
  </si>
  <si>
    <t>②初中</t>
  </si>
  <si>
    <t>3、思想政治工作经费</t>
  </si>
  <si>
    <t>4、寄宿生交通补助</t>
  </si>
  <si>
    <t>（1）寄宿制学生交通补助</t>
  </si>
  <si>
    <t>（2）特校学生交通补助（含随班就读）</t>
  </si>
  <si>
    <t>5、体育教师运动装备购置费费</t>
  </si>
  <si>
    <t>6、基层党组织活动经费</t>
  </si>
  <si>
    <t>7、福利费</t>
  </si>
  <si>
    <t>8、工会经费</t>
  </si>
  <si>
    <t>9、离退休人员管理费</t>
  </si>
  <si>
    <t>地市县区教育事业运转补助经费（招生考试、信息化、教研差旅等）</t>
  </si>
  <si>
    <t>（三）对个人和家庭的补助</t>
  </si>
  <si>
    <t>1、教育“三包”经费</t>
  </si>
  <si>
    <t>2、义务教育营养改善计划资金</t>
  </si>
  <si>
    <t>（1）国家试点</t>
  </si>
  <si>
    <t>（2）地方试点</t>
  </si>
  <si>
    <t>3、离退休党员支部活动经费</t>
  </si>
  <si>
    <t>4、离退休干部党组织班子成员补贴</t>
  </si>
  <si>
    <t>5、其他对个人家庭补助支出</t>
  </si>
  <si>
    <t>（1）中小学班主任津贴</t>
  </si>
  <si>
    <t>（3）教育系统临时工工资</t>
  </si>
  <si>
    <t>（四）项目支出</t>
  </si>
  <si>
    <r>
      <rPr>
        <sz val="10"/>
        <rFont val="仿宋_GB2312"/>
        <charset val="0"/>
      </rPr>
      <t>2019</t>
    </r>
    <r>
      <rPr>
        <sz val="10"/>
        <rFont val="仿宋_GB2312"/>
        <charset val="134"/>
      </rPr>
      <t>年高寒高海拔义务教育学校集中供暖建设资金</t>
    </r>
  </si>
  <si>
    <r>
      <rPr>
        <sz val="10"/>
        <rFont val="仿宋_GB2312"/>
        <charset val="0"/>
      </rPr>
      <t>2019</t>
    </r>
    <r>
      <rPr>
        <sz val="10"/>
        <rFont val="仿宋_GB2312"/>
        <charset val="134"/>
      </rPr>
      <t>年义务教育薄弱学校改造资金</t>
    </r>
  </si>
  <si>
    <t>2019年教育人才组团式援藏项目专项资金</t>
  </si>
  <si>
    <t>班戈县教育系统2019年“三公”经费预算核定额度明细表</t>
  </si>
  <si>
    <t>填表单位：班戈县教育局                                                                                                            单位：万元</t>
  </si>
  <si>
    <t>序号</t>
  </si>
  <si>
    <t xml:space="preserve">部门               人数      </t>
  </si>
  <si>
    <t>公用经费额度</t>
  </si>
  <si>
    <t>三公经费总计</t>
  </si>
  <si>
    <t>因公出国（境）费</t>
  </si>
  <si>
    <t>公务接待费（学生公用经费的4.3%）</t>
  </si>
  <si>
    <t>公务用车费（学生公用经费的13%）</t>
  </si>
  <si>
    <t>实有车辆数</t>
  </si>
  <si>
    <t>2018年三公经费总计</t>
  </si>
  <si>
    <t>小计</t>
  </si>
  <si>
    <t>其中：公用经费</t>
  </si>
  <si>
    <t>项目经费</t>
  </si>
  <si>
    <t>总计</t>
  </si>
  <si>
    <t>公务用车运行维护经费</t>
  </si>
  <si>
    <t>公务用车购置</t>
  </si>
  <si>
    <t>班戈县</t>
  </si>
  <si>
    <t>班戈县小学第一教育集团合计</t>
  </si>
  <si>
    <t>佳琼镇幼儿园</t>
  </si>
  <si>
    <t>马前乡幼儿园</t>
  </si>
  <si>
    <t>门当乡幼儿园</t>
  </si>
  <si>
    <t>班戈县小学第二教育集团合计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</si>
</sst>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.00_);[Red]\(0.00\)"/>
  </numFmts>
  <fonts count="37">
    <font>
      <sz val="12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8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rgb="FF000000"/>
      <name val="仿宋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indexed="8"/>
      <name val="仿宋"/>
      <charset val="134"/>
    </font>
    <font>
      <b/>
      <sz val="10"/>
      <name val="楷体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楷体_GB2312"/>
      <charset val="134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2" fillId="25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/>
    <xf numFmtId="0" fontId="19" fillId="17" borderId="8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5" fillId="0" borderId="0"/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70">
    <xf numFmtId="0" fontId="0" fillId="0" borderId="0" xfId="0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/>
    <xf numFmtId="177" fontId="6" fillId="2" borderId="1" xfId="52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6" fillId="2" borderId="1" xfId="52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/>
    <xf numFmtId="178" fontId="4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3" borderId="0" xfId="0" applyFont="1" applyFill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3" borderId="1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/>
    </xf>
    <xf numFmtId="178" fontId="9" fillId="0" borderId="1" xfId="5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176" fontId="4" fillId="3" borderId="3" xfId="13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6" fontId="2" fillId="3" borderId="1" xfId="13" applyNumberFormat="1" applyFont="1" applyFill="1" applyBorder="1" applyAlignment="1">
      <alignment horizontal="center" vertical="center"/>
    </xf>
    <xf numFmtId="176" fontId="2" fillId="0" borderId="1" xfId="13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2" fillId="3" borderId="4" xfId="1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176" fontId="2" fillId="3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6 2 2 2" xfId="56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4"/>
  <sheetViews>
    <sheetView workbookViewId="0">
      <pane ySplit="4" topLeftCell="A153" activePane="bottomLeft" state="frozen"/>
      <selection/>
      <selection pane="bottomLeft" activeCell="D14" sqref="D14"/>
    </sheetView>
  </sheetViews>
  <sheetFormatPr defaultColWidth="9" defaultRowHeight="15.6"/>
  <cols>
    <col min="1" max="1" width="25.5" style="31" customWidth="1"/>
    <col min="2" max="2" width="10" style="32" customWidth="1"/>
    <col min="3" max="24" width="9.125" style="31" customWidth="1"/>
    <col min="25" max="25" width="11.5333333333333" style="31" customWidth="1"/>
  </cols>
  <sheetData>
    <row r="1" ht="45" customHeight="1" spans="1:25">
      <c r="A1" s="33" t="s">
        <v>0</v>
      </c>
      <c r="B1" s="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28" customHeight="1" spans="1:25">
      <c r="A2" s="34" t="s">
        <v>1</v>
      </c>
      <c r="B2" s="35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ht="30.75" customHeight="1" spans="1:25">
      <c r="A3" s="36" t="s">
        <v>2</v>
      </c>
      <c r="B3" s="37" t="s">
        <v>3</v>
      </c>
      <c r="C3" s="38" t="s">
        <v>4</v>
      </c>
      <c r="D3" s="38" t="s">
        <v>5</v>
      </c>
      <c r="E3" s="38" t="s">
        <v>6</v>
      </c>
      <c r="F3" s="39" t="s">
        <v>7</v>
      </c>
      <c r="G3" s="39"/>
      <c r="H3" s="39"/>
      <c r="I3" s="39"/>
      <c r="J3" s="39"/>
      <c r="K3" s="39"/>
      <c r="L3" s="39"/>
      <c r="M3" s="39"/>
      <c r="N3" s="39"/>
      <c r="O3" s="39" t="s">
        <v>8</v>
      </c>
      <c r="P3" s="39"/>
      <c r="Q3" s="39"/>
      <c r="R3" s="39"/>
      <c r="S3" s="39"/>
      <c r="T3" s="39"/>
      <c r="U3" s="39"/>
      <c r="V3" s="39"/>
      <c r="W3" s="39"/>
      <c r="X3" s="39"/>
      <c r="Y3" s="39"/>
    </row>
    <row r="4" ht="42" customHeight="1" spans="1:25">
      <c r="A4" s="36"/>
      <c r="B4" s="37"/>
      <c r="C4" s="38"/>
      <c r="D4" s="38"/>
      <c r="E4" s="38"/>
      <c r="F4" s="40" t="s">
        <v>9</v>
      </c>
      <c r="G4" s="40" t="s">
        <v>10</v>
      </c>
      <c r="H4" s="38" t="s">
        <v>11</v>
      </c>
      <c r="I4" s="40" t="s">
        <v>12</v>
      </c>
      <c r="J4" s="38" t="s">
        <v>13</v>
      </c>
      <c r="K4" s="40" t="s">
        <v>14</v>
      </c>
      <c r="L4" s="38" t="s">
        <v>15</v>
      </c>
      <c r="M4" s="40" t="s">
        <v>16</v>
      </c>
      <c r="N4" s="38" t="s">
        <v>17</v>
      </c>
      <c r="O4" s="40" t="s">
        <v>18</v>
      </c>
      <c r="P4" s="40" t="s">
        <v>19</v>
      </c>
      <c r="Q4" s="38" t="s">
        <v>20</v>
      </c>
      <c r="R4" s="40" t="s">
        <v>21</v>
      </c>
      <c r="S4" s="38" t="s">
        <v>22</v>
      </c>
      <c r="T4" s="40" t="s">
        <v>23</v>
      </c>
      <c r="U4" s="38" t="s">
        <v>24</v>
      </c>
      <c r="V4" s="40" t="s">
        <v>25</v>
      </c>
      <c r="W4" s="38" t="s">
        <v>26</v>
      </c>
      <c r="X4" s="40" t="s">
        <v>27</v>
      </c>
      <c r="Y4" s="38" t="s">
        <v>28</v>
      </c>
    </row>
    <row r="5" ht="47" customHeight="1" spans="1:25">
      <c r="A5" s="41" t="s">
        <v>3</v>
      </c>
      <c r="B5" s="42">
        <f>B6+B73+B134+B167</f>
        <v>17412.55</v>
      </c>
      <c r="C5" s="42">
        <f t="shared" ref="C5:Y5" si="0">C6+C73+C134+C167</f>
        <v>685.07</v>
      </c>
      <c r="D5" s="42">
        <f t="shared" si="0"/>
        <v>4701.68</v>
      </c>
      <c r="E5" s="42">
        <f t="shared" si="0"/>
        <v>824.82</v>
      </c>
      <c r="F5" s="42">
        <f t="shared" si="0"/>
        <v>3424.8</v>
      </c>
      <c r="G5" s="42">
        <f t="shared" si="0"/>
        <v>1035.05</v>
      </c>
      <c r="H5" s="42">
        <f t="shared" si="0"/>
        <v>117.06</v>
      </c>
      <c r="I5" s="42">
        <f t="shared" si="0"/>
        <v>502.9</v>
      </c>
      <c r="J5" s="42">
        <f t="shared" si="0"/>
        <v>89.86</v>
      </c>
      <c r="K5" s="42">
        <f t="shared" si="0"/>
        <v>223.55</v>
      </c>
      <c r="L5" s="42">
        <f t="shared" si="0"/>
        <v>40.96</v>
      </c>
      <c r="M5" s="42">
        <f t="shared" si="0"/>
        <v>651.43</v>
      </c>
      <c r="N5" s="42">
        <f t="shared" si="0"/>
        <v>49.59</v>
      </c>
      <c r="O5" s="42">
        <f t="shared" si="0"/>
        <v>2490.06</v>
      </c>
      <c r="P5" s="42">
        <f t="shared" si="0"/>
        <v>868.48</v>
      </c>
      <c r="Q5" s="42">
        <f t="shared" si="0"/>
        <v>70.11</v>
      </c>
      <c r="R5" s="42">
        <f t="shared" si="0"/>
        <v>394</v>
      </c>
      <c r="S5" s="42">
        <f t="shared" si="0"/>
        <v>40.91</v>
      </c>
      <c r="T5" s="42">
        <f t="shared" si="0"/>
        <v>262.54</v>
      </c>
      <c r="U5" s="42">
        <f t="shared" si="0"/>
        <v>55.15</v>
      </c>
      <c r="V5" s="42">
        <f t="shared" si="0"/>
        <v>243.68</v>
      </c>
      <c r="W5" s="42">
        <f t="shared" si="0"/>
        <v>40.79</v>
      </c>
      <c r="X5" s="42">
        <f t="shared" si="0"/>
        <v>531.38</v>
      </c>
      <c r="Y5" s="42">
        <f t="shared" si="0"/>
        <v>68.68</v>
      </c>
    </row>
    <row r="6" ht="39" customHeight="1" spans="1:25">
      <c r="A6" s="43" t="s">
        <v>29</v>
      </c>
      <c r="B6" s="44">
        <f>B7+B12+B17+B22+B48+B53+B54+B59+B62</f>
        <v>11537.44</v>
      </c>
      <c r="C6" s="44">
        <f>C7+C12+C17+C22+C48+C53+C54+C59+C62</f>
        <v>640.94</v>
      </c>
      <c r="D6" s="44">
        <f>D7+D12+D17+D22+D48+D53+D54+D59+D62</f>
        <v>2964.35</v>
      </c>
      <c r="E6" s="44">
        <f t="shared" ref="E6:Y6" si="1">E7+E12+E17+E22+E48+E53+E54+E59+E62</f>
        <v>495.5</v>
      </c>
      <c r="F6" s="44">
        <f t="shared" si="1"/>
        <v>2138.3</v>
      </c>
      <c r="G6" s="44">
        <f t="shared" si="1"/>
        <v>715.2</v>
      </c>
      <c r="H6" s="44">
        <f t="shared" si="1"/>
        <v>44.75</v>
      </c>
      <c r="I6" s="44">
        <f t="shared" si="1"/>
        <v>382.92</v>
      </c>
      <c r="J6" s="44">
        <f t="shared" si="1"/>
        <v>44.75</v>
      </c>
      <c r="K6" s="44">
        <f t="shared" si="1"/>
        <v>179.09</v>
      </c>
      <c r="L6" s="44">
        <f t="shared" si="1"/>
        <v>22.39</v>
      </c>
      <c r="M6" s="44">
        <f t="shared" si="1"/>
        <v>383.33</v>
      </c>
      <c r="N6" s="44">
        <f t="shared" si="1"/>
        <v>22.39</v>
      </c>
      <c r="O6" s="44">
        <f t="shared" si="1"/>
        <v>1785.64</v>
      </c>
      <c r="P6" s="44">
        <f t="shared" si="1"/>
        <v>536.1</v>
      </c>
      <c r="Q6" s="44">
        <f t="shared" si="1"/>
        <v>44.73</v>
      </c>
      <c r="R6" s="44">
        <f t="shared" si="1"/>
        <v>255.31</v>
      </c>
      <c r="S6" s="44">
        <f t="shared" si="1"/>
        <v>22.39</v>
      </c>
      <c r="T6" s="44">
        <f t="shared" si="1"/>
        <v>204.23</v>
      </c>
      <c r="U6" s="44">
        <f t="shared" si="1"/>
        <v>22.39</v>
      </c>
      <c r="V6" s="44">
        <f t="shared" si="1"/>
        <v>204.64</v>
      </c>
      <c r="W6" s="44">
        <f t="shared" si="1"/>
        <v>22.39</v>
      </c>
      <c r="X6" s="44">
        <f t="shared" si="1"/>
        <v>383.32</v>
      </c>
      <c r="Y6" s="44">
        <f t="shared" si="1"/>
        <v>22.39</v>
      </c>
    </row>
    <row r="7" spans="1:25">
      <c r="A7" s="45" t="s">
        <v>30</v>
      </c>
      <c r="B7" s="46">
        <f t="shared" ref="B7:B12" si="2">C7+D7+E7+F7+G7+H7+I7+J7+K7+L7+M7+N7+O7+P7+Q7+R7+S7+T7+U7+V7+W7+X7+Y7</f>
        <v>7196.61</v>
      </c>
      <c r="C7" s="47">
        <f>C8+C9+C10+C11</f>
        <v>404.28</v>
      </c>
      <c r="D7" s="47">
        <f t="shared" ref="D7:Y7" si="3">D8+D9+D10+D11</f>
        <v>1888.32</v>
      </c>
      <c r="E7" s="47">
        <f t="shared" si="3"/>
        <v>311.94</v>
      </c>
      <c r="F7" s="47">
        <f t="shared" si="3"/>
        <v>1367.29</v>
      </c>
      <c r="G7" s="47">
        <f t="shared" si="3"/>
        <v>425.38</v>
      </c>
      <c r="H7" s="47">
        <f t="shared" si="3"/>
        <v>25.99</v>
      </c>
      <c r="I7" s="47">
        <f t="shared" si="3"/>
        <v>227.88</v>
      </c>
      <c r="J7" s="47">
        <f t="shared" si="3"/>
        <v>25.99</v>
      </c>
      <c r="K7" s="47">
        <f t="shared" si="3"/>
        <v>106.34</v>
      </c>
      <c r="L7" s="47">
        <f t="shared" si="3"/>
        <v>13</v>
      </c>
      <c r="M7" s="47">
        <f t="shared" si="3"/>
        <v>227.88</v>
      </c>
      <c r="N7" s="47">
        <f t="shared" si="3"/>
        <v>13</v>
      </c>
      <c r="O7" s="47">
        <f t="shared" si="3"/>
        <v>1139.42</v>
      </c>
      <c r="P7" s="47">
        <f t="shared" si="3"/>
        <v>319.03</v>
      </c>
      <c r="Q7" s="47">
        <f t="shared" si="3"/>
        <v>25.99</v>
      </c>
      <c r="R7" s="47">
        <f t="shared" si="3"/>
        <v>151.92</v>
      </c>
      <c r="S7" s="47">
        <f t="shared" si="3"/>
        <v>13</v>
      </c>
      <c r="T7" s="47">
        <f t="shared" si="3"/>
        <v>121.54</v>
      </c>
      <c r="U7" s="47">
        <f t="shared" si="3"/>
        <v>13</v>
      </c>
      <c r="V7" s="47">
        <f t="shared" si="3"/>
        <v>121.54</v>
      </c>
      <c r="W7" s="47">
        <f t="shared" si="3"/>
        <v>13</v>
      </c>
      <c r="X7" s="47">
        <f t="shared" si="3"/>
        <v>227.88</v>
      </c>
      <c r="Y7" s="47">
        <f t="shared" si="3"/>
        <v>13</v>
      </c>
    </row>
    <row r="8" spans="1:25">
      <c r="A8" s="48" t="s">
        <v>31</v>
      </c>
      <c r="B8" s="46">
        <f t="shared" si="2"/>
        <v>467.91</v>
      </c>
      <c r="C8" s="47"/>
      <c r="D8" s="47"/>
      <c r="E8" s="47">
        <v>311.94</v>
      </c>
      <c r="F8" s="47"/>
      <c r="G8" s="47"/>
      <c r="H8" s="47">
        <v>25.99</v>
      </c>
      <c r="I8" s="47"/>
      <c r="J8" s="47">
        <v>25.99</v>
      </c>
      <c r="K8" s="47"/>
      <c r="L8" s="47">
        <v>13</v>
      </c>
      <c r="M8" s="47"/>
      <c r="N8" s="47">
        <v>13</v>
      </c>
      <c r="O8" s="47"/>
      <c r="P8" s="47"/>
      <c r="Q8" s="47">
        <v>25.99</v>
      </c>
      <c r="R8" s="47"/>
      <c r="S8" s="47">
        <v>13</v>
      </c>
      <c r="T8" s="47"/>
      <c r="U8" s="47">
        <v>13</v>
      </c>
      <c r="V8" s="47"/>
      <c r="W8" s="47">
        <v>13</v>
      </c>
      <c r="X8" s="47"/>
      <c r="Y8" s="47">
        <v>13</v>
      </c>
    </row>
    <row r="9" spans="1:25">
      <c r="A9" s="48" t="s">
        <v>32</v>
      </c>
      <c r="B9" s="46">
        <f t="shared" si="2"/>
        <v>4436.1</v>
      </c>
      <c r="C9" s="47"/>
      <c r="D9" s="47"/>
      <c r="E9" s="47"/>
      <c r="F9" s="47">
        <v>1367.29</v>
      </c>
      <c r="G9" s="47">
        <v>425.38</v>
      </c>
      <c r="H9" s="47"/>
      <c r="I9" s="47">
        <v>227.88</v>
      </c>
      <c r="J9" s="47"/>
      <c r="K9" s="47">
        <v>106.34</v>
      </c>
      <c r="L9" s="47"/>
      <c r="M9" s="47">
        <v>227.88</v>
      </c>
      <c r="N9" s="47"/>
      <c r="O9" s="47">
        <v>1139.42</v>
      </c>
      <c r="P9" s="47">
        <v>319.03</v>
      </c>
      <c r="Q9" s="47"/>
      <c r="R9" s="47">
        <v>151.92</v>
      </c>
      <c r="S9" s="47"/>
      <c r="T9" s="47">
        <v>121.54</v>
      </c>
      <c r="U9" s="47"/>
      <c r="V9" s="47">
        <v>121.54</v>
      </c>
      <c r="W9" s="47"/>
      <c r="X9" s="47">
        <v>227.88</v>
      </c>
      <c r="Y9" s="47"/>
    </row>
    <row r="10" spans="1:25">
      <c r="A10" s="48" t="s">
        <v>33</v>
      </c>
      <c r="B10" s="46">
        <f t="shared" si="2"/>
        <v>1888.32</v>
      </c>
      <c r="C10" s="47"/>
      <c r="D10" s="47">
        <v>1888.32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>
      <c r="A11" s="48" t="s">
        <v>34</v>
      </c>
      <c r="B11" s="46">
        <f t="shared" si="2"/>
        <v>404.28</v>
      </c>
      <c r="C11" s="47">
        <v>404.28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>
      <c r="A12" s="45" t="s">
        <v>35</v>
      </c>
      <c r="B12" s="46">
        <f t="shared" si="2"/>
        <v>599.71</v>
      </c>
      <c r="C12" s="49">
        <f t="shared" ref="C12:Y12" si="4">C13+C14+C15+C16</f>
        <v>33.69</v>
      </c>
      <c r="D12" s="49">
        <f t="shared" si="4"/>
        <v>157.36</v>
      </c>
      <c r="E12" s="49">
        <f t="shared" si="4"/>
        <v>25.99</v>
      </c>
      <c r="F12" s="49">
        <f t="shared" si="4"/>
        <v>113.94</v>
      </c>
      <c r="G12" s="49">
        <f t="shared" si="4"/>
        <v>35.45</v>
      </c>
      <c r="H12" s="49">
        <f t="shared" si="4"/>
        <v>2.17</v>
      </c>
      <c r="I12" s="49">
        <f t="shared" si="4"/>
        <v>18.99</v>
      </c>
      <c r="J12" s="49">
        <f t="shared" si="4"/>
        <v>2.17</v>
      </c>
      <c r="K12" s="49">
        <f t="shared" si="4"/>
        <v>8.86</v>
      </c>
      <c r="L12" s="49">
        <f t="shared" si="4"/>
        <v>1.08</v>
      </c>
      <c r="M12" s="49">
        <f t="shared" si="4"/>
        <v>18.99</v>
      </c>
      <c r="N12" s="49">
        <f t="shared" si="4"/>
        <v>1.08</v>
      </c>
      <c r="O12" s="49">
        <f t="shared" si="4"/>
        <v>94.95</v>
      </c>
      <c r="P12" s="49">
        <f t="shared" si="4"/>
        <v>26.59</v>
      </c>
      <c r="Q12" s="49">
        <f t="shared" si="4"/>
        <v>2.17</v>
      </c>
      <c r="R12" s="49">
        <f t="shared" si="4"/>
        <v>12.66</v>
      </c>
      <c r="S12" s="49">
        <f t="shared" si="4"/>
        <v>1.08</v>
      </c>
      <c r="T12" s="49">
        <f t="shared" si="4"/>
        <v>10.13</v>
      </c>
      <c r="U12" s="49">
        <f t="shared" si="4"/>
        <v>1.08</v>
      </c>
      <c r="V12" s="49">
        <f t="shared" si="4"/>
        <v>10.13</v>
      </c>
      <c r="W12" s="49">
        <f t="shared" si="4"/>
        <v>1.08</v>
      </c>
      <c r="X12" s="49">
        <f t="shared" si="4"/>
        <v>18.99</v>
      </c>
      <c r="Y12" s="49">
        <f t="shared" si="4"/>
        <v>1.08</v>
      </c>
    </row>
    <row r="13" spans="1:25">
      <c r="A13" s="48" t="s">
        <v>31</v>
      </c>
      <c r="B13" s="46">
        <f t="shared" ref="B13:B17" si="5">C13+D13+E13+F13+G13+H13+I13+J13+K13+L13+M13+N13+O13+P13+Q13+R13+S13+T13+U13+V13+W13+X13+Y13</f>
        <v>38.98</v>
      </c>
      <c r="C13" s="49"/>
      <c r="D13" s="49"/>
      <c r="E13" s="49">
        <v>25.99</v>
      </c>
      <c r="F13" s="49"/>
      <c r="G13" s="49"/>
      <c r="H13" s="49">
        <v>2.17</v>
      </c>
      <c r="I13" s="49"/>
      <c r="J13" s="49">
        <v>2.17</v>
      </c>
      <c r="K13" s="49"/>
      <c r="L13" s="49">
        <v>1.08</v>
      </c>
      <c r="M13" s="49"/>
      <c r="N13" s="49">
        <v>1.08</v>
      </c>
      <c r="O13" s="49"/>
      <c r="P13" s="49"/>
      <c r="Q13" s="49">
        <v>2.17</v>
      </c>
      <c r="R13" s="49"/>
      <c r="S13" s="49">
        <v>1.08</v>
      </c>
      <c r="T13" s="49"/>
      <c r="U13" s="49">
        <v>1.08</v>
      </c>
      <c r="V13" s="49"/>
      <c r="W13" s="49">
        <v>1.08</v>
      </c>
      <c r="X13" s="49"/>
      <c r="Y13" s="49">
        <v>1.08</v>
      </c>
    </row>
    <row r="14" spans="1:25">
      <c r="A14" s="48" t="s">
        <v>32</v>
      </c>
      <c r="B14" s="46">
        <f t="shared" si="5"/>
        <v>369.68</v>
      </c>
      <c r="C14" s="49"/>
      <c r="D14" s="49"/>
      <c r="E14" s="49"/>
      <c r="F14" s="49">
        <v>113.94</v>
      </c>
      <c r="G14" s="49">
        <v>35.45</v>
      </c>
      <c r="H14" s="49"/>
      <c r="I14" s="49">
        <v>18.99</v>
      </c>
      <c r="J14" s="49"/>
      <c r="K14" s="49">
        <v>8.86</v>
      </c>
      <c r="L14" s="49"/>
      <c r="M14" s="49">
        <v>18.99</v>
      </c>
      <c r="N14" s="49"/>
      <c r="O14" s="49">
        <v>94.95</v>
      </c>
      <c r="P14" s="49">
        <v>26.59</v>
      </c>
      <c r="Q14" s="49"/>
      <c r="R14" s="49">
        <v>12.66</v>
      </c>
      <c r="S14" s="49"/>
      <c r="T14" s="49">
        <v>10.13</v>
      </c>
      <c r="U14" s="49"/>
      <c r="V14" s="49">
        <v>10.13</v>
      </c>
      <c r="W14" s="49"/>
      <c r="X14" s="49">
        <v>18.99</v>
      </c>
      <c r="Y14" s="49"/>
    </row>
    <row r="15" spans="1:25">
      <c r="A15" s="48" t="s">
        <v>33</v>
      </c>
      <c r="B15" s="46">
        <f t="shared" si="5"/>
        <v>157.36</v>
      </c>
      <c r="C15" s="49"/>
      <c r="D15" s="49">
        <v>157.36</v>
      </c>
      <c r="E15" s="49"/>
      <c r="F15" s="50"/>
      <c r="G15" s="50"/>
      <c r="H15" s="50"/>
      <c r="I15" s="5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>
      <c r="A16" s="48" t="s">
        <v>34</v>
      </c>
      <c r="B16" s="46">
        <f t="shared" si="5"/>
        <v>33.69</v>
      </c>
      <c r="C16" s="49">
        <v>33.69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ht="24" spans="1:25">
      <c r="A17" s="51" t="s">
        <v>36</v>
      </c>
      <c r="B17" s="46">
        <f t="shared" si="5"/>
        <v>179.38</v>
      </c>
      <c r="C17" s="47">
        <f t="shared" ref="C17:Y17" si="6">C18+C19+C20+C21</f>
        <v>9.36</v>
      </c>
      <c r="D17" s="47">
        <f t="shared" si="6"/>
        <v>47.19</v>
      </c>
      <c r="E17" s="47">
        <f t="shared" si="6"/>
        <v>9.01</v>
      </c>
      <c r="F17" s="47">
        <f t="shared" si="6"/>
        <v>33.71</v>
      </c>
      <c r="G17" s="47">
        <f t="shared" si="6"/>
        <v>10.49</v>
      </c>
      <c r="H17" s="47">
        <f t="shared" si="6"/>
        <v>0.75</v>
      </c>
      <c r="I17" s="47">
        <f t="shared" si="6"/>
        <v>5.61</v>
      </c>
      <c r="J17" s="47">
        <f t="shared" si="6"/>
        <v>0.75</v>
      </c>
      <c r="K17" s="47">
        <f t="shared" si="6"/>
        <v>2.62</v>
      </c>
      <c r="L17" s="47">
        <f t="shared" si="6"/>
        <v>0.37</v>
      </c>
      <c r="M17" s="47">
        <f t="shared" si="6"/>
        <v>5.61</v>
      </c>
      <c r="N17" s="47">
        <f t="shared" si="6"/>
        <v>0.37</v>
      </c>
      <c r="O17" s="47">
        <f t="shared" si="6"/>
        <v>28.09</v>
      </c>
      <c r="P17" s="47">
        <f t="shared" si="6"/>
        <v>7.86</v>
      </c>
      <c r="Q17" s="47">
        <f t="shared" si="6"/>
        <v>0.75</v>
      </c>
      <c r="R17" s="47">
        <f t="shared" si="6"/>
        <v>3.75</v>
      </c>
      <c r="S17" s="47">
        <f t="shared" si="6"/>
        <v>0.37</v>
      </c>
      <c r="T17" s="47">
        <f t="shared" si="6"/>
        <v>3</v>
      </c>
      <c r="U17" s="47">
        <f t="shared" si="6"/>
        <v>0.37</v>
      </c>
      <c r="V17" s="47">
        <f t="shared" si="6"/>
        <v>3</v>
      </c>
      <c r="W17" s="47">
        <f t="shared" si="6"/>
        <v>0.37</v>
      </c>
      <c r="X17" s="47">
        <f t="shared" si="6"/>
        <v>5.61</v>
      </c>
      <c r="Y17" s="47">
        <f t="shared" si="6"/>
        <v>0.37</v>
      </c>
    </row>
    <row r="18" spans="1:25">
      <c r="A18" s="48" t="s">
        <v>31</v>
      </c>
      <c r="B18" s="46">
        <f t="shared" ref="B18:B24" si="7">C18+D18+E18+F18+G18+H18+I18+J18+K18+L18+M18+N18+O18+P18+Q18+R18+S18+T18+U18+V18+W18+X18+Y18</f>
        <v>13.48</v>
      </c>
      <c r="C18" s="49"/>
      <c r="D18" s="49"/>
      <c r="E18" s="52">
        <v>9.01</v>
      </c>
      <c r="F18" s="49"/>
      <c r="G18" s="49"/>
      <c r="H18" s="52">
        <v>0.75</v>
      </c>
      <c r="I18" s="49"/>
      <c r="J18" s="52">
        <v>0.75</v>
      </c>
      <c r="K18" s="49"/>
      <c r="L18" s="52">
        <v>0.37</v>
      </c>
      <c r="M18" s="49"/>
      <c r="N18" s="52">
        <v>0.37</v>
      </c>
      <c r="O18" s="49"/>
      <c r="P18" s="49"/>
      <c r="Q18" s="52">
        <v>0.75</v>
      </c>
      <c r="R18" s="49"/>
      <c r="S18" s="52">
        <v>0.37</v>
      </c>
      <c r="T18" s="49"/>
      <c r="U18" s="52">
        <v>0.37</v>
      </c>
      <c r="V18" s="49"/>
      <c r="W18" s="52">
        <v>0.37</v>
      </c>
      <c r="X18" s="49"/>
      <c r="Y18" s="52">
        <v>0.37</v>
      </c>
    </row>
    <row r="19" spans="1:25">
      <c r="A19" s="48" t="s">
        <v>32</v>
      </c>
      <c r="B19" s="46">
        <f t="shared" si="7"/>
        <v>109.35</v>
      </c>
      <c r="C19" s="49"/>
      <c r="D19" s="49"/>
      <c r="E19" s="49"/>
      <c r="F19" s="52">
        <v>33.71</v>
      </c>
      <c r="G19" s="52">
        <v>10.49</v>
      </c>
      <c r="H19" s="49"/>
      <c r="I19" s="52">
        <v>5.61</v>
      </c>
      <c r="J19" s="49"/>
      <c r="K19" s="52">
        <v>2.62</v>
      </c>
      <c r="L19" s="49"/>
      <c r="M19" s="52">
        <v>5.61</v>
      </c>
      <c r="N19" s="49"/>
      <c r="O19" s="52">
        <v>28.09</v>
      </c>
      <c r="P19" s="52">
        <v>7.86</v>
      </c>
      <c r="Q19" s="49"/>
      <c r="R19" s="52">
        <v>3.75</v>
      </c>
      <c r="S19" s="49"/>
      <c r="T19" s="52">
        <v>3</v>
      </c>
      <c r="U19" s="49"/>
      <c r="V19" s="52">
        <v>3</v>
      </c>
      <c r="W19" s="49"/>
      <c r="X19" s="52">
        <v>5.61</v>
      </c>
      <c r="Y19" s="49"/>
    </row>
    <row r="20" spans="1:25">
      <c r="A20" s="48" t="s">
        <v>33</v>
      </c>
      <c r="B20" s="46">
        <f t="shared" si="7"/>
        <v>47.19</v>
      </c>
      <c r="C20" s="49"/>
      <c r="D20" s="52">
        <v>47.19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>
      <c r="A21" s="48" t="s">
        <v>34</v>
      </c>
      <c r="B21" s="46">
        <f t="shared" si="7"/>
        <v>9.36</v>
      </c>
      <c r="C21" s="52">
        <v>9.36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>
      <c r="A22" s="45" t="s">
        <v>37</v>
      </c>
      <c r="B22" s="46">
        <f>B23+B28+B33+B38+B43</f>
        <v>2359.87</v>
      </c>
      <c r="C22" s="47">
        <f t="shared" ref="C22:Y22" si="8">C23+C28+C33+C38+C43</f>
        <v>132.29</v>
      </c>
      <c r="D22" s="47">
        <f t="shared" si="8"/>
        <v>619.2</v>
      </c>
      <c r="E22" s="47">
        <f t="shared" si="8"/>
        <v>102.86</v>
      </c>
      <c r="F22" s="47">
        <f t="shared" si="8"/>
        <v>448.17</v>
      </c>
      <c r="G22" s="47">
        <f t="shared" si="8"/>
        <v>139.43</v>
      </c>
      <c r="H22" s="47">
        <f t="shared" si="8"/>
        <v>8.57</v>
      </c>
      <c r="I22" s="47">
        <f t="shared" si="8"/>
        <v>74.7</v>
      </c>
      <c r="J22" s="47">
        <f t="shared" si="8"/>
        <v>8.57</v>
      </c>
      <c r="K22" s="47">
        <f t="shared" si="8"/>
        <v>34.85</v>
      </c>
      <c r="L22" s="47">
        <f t="shared" si="8"/>
        <v>4.29</v>
      </c>
      <c r="M22" s="47">
        <f t="shared" si="8"/>
        <v>74.7</v>
      </c>
      <c r="N22" s="47">
        <f t="shared" si="8"/>
        <v>4.29</v>
      </c>
      <c r="O22" s="47">
        <f t="shared" si="8"/>
        <v>373.47</v>
      </c>
      <c r="P22" s="47">
        <f t="shared" si="8"/>
        <v>104.57</v>
      </c>
      <c r="Q22" s="47">
        <f t="shared" si="8"/>
        <v>8.56</v>
      </c>
      <c r="R22" s="47">
        <f t="shared" si="8"/>
        <v>49.81</v>
      </c>
      <c r="S22" s="47">
        <f t="shared" si="8"/>
        <v>4.29</v>
      </c>
      <c r="T22" s="47">
        <f t="shared" si="8"/>
        <v>39.84</v>
      </c>
      <c r="U22" s="47">
        <f t="shared" si="8"/>
        <v>4.29</v>
      </c>
      <c r="V22" s="47">
        <f t="shared" si="8"/>
        <v>39.84</v>
      </c>
      <c r="W22" s="47">
        <f t="shared" si="8"/>
        <v>4.29</v>
      </c>
      <c r="X22" s="47">
        <f t="shared" si="8"/>
        <v>74.7</v>
      </c>
      <c r="Y22" s="47">
        <f t="shared" si="8"/>
        <v>4.29</v>
      </c>
    </row>
    <row r="23" spans="1:25">
      <c r="A23" s="48" t="s">
        <v>38</v>
      </c>
      <c r="B23" s="46">
        <f t="shared" si="7"/>
        <v>1605.37</v>
      </c>
      <c r="C23" s="49">
        <f t="shared" ref="C23:Y23" si="9">C24+C25+C26+C27</f>
        <v>89.99</v>
      </c>
      <c r="D23" s="49">
        <f t="shared" si="9"/>
        <v>421.23</v>
      </c>
      <c r="E23" s="49">
        <f t="shared" si="9"/>
        <v>69.97</v>
      </c>
      <c r="F23" s="49">
        <f t="shared" si="9"/>
        <v>304.89</v>
      </c>
      <c r="G23" s="49">
        <f t="shared" si="9"/>
        <v>94.85</v>
      </c>
      <c r="H23" s="49">
        <f t="shared" si="9"/>
        <v>5.83</v>
      </c>
      <c r="I23" s="49">
        <f t="shared" si="9"/>
        <v>50.81</v>
      </c>
      <c r="J23" s="49">
        <f t="shared" si="9"/>
        <v>5.83</v>
      </c>
      <c r="K23" s="49">
        <f t="shared" si="9"/>
        <v>23.71</v>
      </c>
      <c r="L23" s="49">
        <f t="shared" si="9"/>
        <v>2.92</v>
      </c>
      <c r="M23" s="49">
        <f t="shared" si="9"/>
        <v>50.81</v>
      </c>
      <c r="N23" s="49">
        <f t="shared" si="9"/>
        <v>2.92</v>
      </c>
      <c r="O23" s="49">
        <f t="shared" si="9"/>
        <v>254.07</v>
      </c>
      <c r="P23" s="49">
        <f t="shared" si="9"/>
        <v>71.14</v>
      </c>
      <c r="Q23" s="49">
        <f t="shared" si="9"/>
        <v>5.83</v>
      </c>
      <c r="R23" s="49">
        <f t="shared" si="9"/>
        <v>33.88</v>
      </c>
      <c r="S23" s="49">
        <f t="shared" si="9"/>
        <v>2.92</v>
      </c>
      <c r="T23" s="49">
        <f t="shared" si="9"/>
        <v>27.1</v>
      </c>
      <c r="U23" s="49">
        <f t="shared" si="9"/>
        <v>2.92</v>
      </c>
      <c r="V23" s="49">
        <f t="shared" si="9"/>
        <v>27.1</v>
      </c>
      <c r="W23" s="49">
        <f t="shared" si="9"/>
        <v>2.92</v>
      </c>
      <c r="X23" s="49">
        <f t="shared" si="9"/>
        <v>50.81</v>
      </c>
      <c r="Y23" s="49">
        <f t="shared" si="9"/>
        <v>2.92</v>
      </c>
    </row>
    <row r="24" spans="1:25">
      <c r="A24" s="48" t="s">
        <v>31</v>
      </c>
      <c r="B24" s="46">
        <f t="shared" si="7"/>
        <v>104.98</v>
      </c>
      <c r="C24" s="52"/>
      <c r="D24" s="52"/>
      <c r="E24" s="52">
        <v>69.97</v>
      </c>
      <c r="F24" s="52"/>
      <c r="G24" s="52"/>
      <c r="H24" s="52">
        <v>5.83</v>
      </c>
      <c r="I24" s="52"/>
      <c r="J24" s="52">
        <v>5.83</v>
      </c>
      <c r="K24" s="52"/>
      <c r="L24" s="52">
        <v>2.92</v>
      </c>
      <c r="M24" s="52"/>
      <c r="N24" s="52">
        <v>2.92</v>
      </c>
      <c r="O24" s="52"/>
      <c r="P24" s="52"/>
      <c r="Q24" s="52">
        <v>5.83</v>
      </c>
      <c r="R24" s="52"/>
      <c r="S24" s="52">
        <v>2.92</v>
      </c>
      <c r="T24" s="52"/>
      <c r="U24" s="52">
        <v>2.92</v>
      </c>
      <c r="V24" s="52"/>
      <c r="W24" s="52">
        <v>2.92</v>
      </c>
      <c r="X24" s="52"/>
      <c r="Y24" s="52">
        <v>2.92</v>
      </c>
    </row>
    <row r="25" spans="1:25">
      <c r="A25" s="48" t="s">
        <v>32</v>
      </c>
      <c r="B25" s="46">
        <f>C25+D26+E25+F25+G25+H25+I25+J25+K25+L25+M25+N25+O25+P25+Q25+R25+S25+T25+U25+V25+W25+X25+Y25</f>
        <v>1410.4</v>
      </c>
      <c r="C25" s="52"/>
      <c r="D25" s="50"/>
      <c r="E25" s="52"/>
      <c r="F25" s="52">
        <v>304.89</v>
      </c>
      <c r="G25" s="52">
        <v>94.85</v>
      </c>
      <c r="H25" s="52"/>
      <c r="I25" s="52">
        <v>50.81</v>
      </c>
      <c r="J25" s="52"/>
      <c r="K25" s="52">
        <v>23.71</v>
      </c>
      <c r="L25" s="52"/>
      <c r="M25" s="52">
        <v>50.81</v>
      </c>
      <c r="N25" s="52"/>
      <c r="O25" s="52">
        <v>254.07</v>
      </c>
      <c r="P25" s="52">
        <v>71.14</v>
      </c>
      <c r="Q25" s="52"/>
      <c r="R25" s="52">
        <v>33.88</v>
      </c>
      <c r="S25" s="52"/>
      <c r="T25" s="52">
        <v>27.1</v>
      </c>
      <c r="U25" s="52"/>
      <c r="V25" s="52">
        <v>27.1</v>
      </c>
      <c r="W25" s="52"/>
      <c r="X25" s="52">
        <v>50.81</v>
      </c>
      <c r="Y25" s="52"/>
    </row>
    <row r="26" spans="1:25">
      <c r="A26" s="48" t="s">
        <v>33</v>
      </c>
      <c r="B26" s="46">
        <f>C26+D26+E26+F26+G26+H26+I26+J26+K26+L26+M26+N26+O26+P26+Q26+R26+S26+T26+U26+V26+W26+X26+Y26</f>
        <v>421.23</v>
      </c>
      <c r="C26" s="52"/>
      <c r="D26" s="52">
        <v>421.23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>
      <c r="A27" s="48" t="s">
        <v>34</v>
      </c>
      <c r="B27" s="46">
        <f>C27+D27+E27+F27+G27+H27+I27+J27+K27+L27+M27+N27+O27+P27+Q27+R27+S27+T27+U27+V27+W27+X27+Y27</f>
        <v>89.99</v>
      </c>
      <c r="C27" s="52">
        <v>89.99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>
      <c r="A28" s="48" t="s">
        <v>39</v>
      </c>
      <c r="B28" s="46">
        <f>C28+D28+E28+F28+G28+H28+I28+J28+K28+L28+M28+N28+O28+P28+Q28+R28+S28+T28+U28+V28+W28+X28+Y28</f>
        <v>642.14</v>
      </c>
      <c r="C28" s="49">
        <f t="shared" ref="C28:Y28" si="10">C29+C30+C31+C32</f>
        <v>36</v>
      </c>
      <c r="D28" s="49">
        <f t="shared" si="10"/>
        <v>168.49</v>
      </c>
      <c r="E28" s="49">
        <f t="shared" si="10"/>
        <v>27.97</v>
      </c>
      <c r="F28" s="49">
        <f t="shared" si="10"/>
        <v>121.95</v>
      </c>
      <c r="G28" s="49">
        <f t="shared" si="10"/>
        <v>37.94</v>
      </c>
      <c r="H28" s="49">
        <f t="shared" si="10"/>
        <v>2.33</v>
      </c>
      <c r="I28" s="49">
        <f t="shared" si="10"/>
        <v>20.33</v>
      </c>
      <c r="J28" s="49">
        <f t="shared" si="10"/>
        <v>2.33</v>
      </c>
      <c r="K28" s="49">
        <f t="shared" si="10"/>
        <v>9.48</v>
      </c>
      <c r="L28" s="49">
        <f t="shared" si="10"/>
        <v>1.17</v>
      </c>
      <c r="M28" s="49">
        <f t="shared" si="10"/>
        <v>20.33</v>
      </c>
      <c r="N28" s="49">
        <f t="shared" si="10"/>
        <v>1.17</v>
      </c>
      <c r="O28" s="49">
        <f t="shared" si="10"/>
        <v>101.62</v>
      </c>
      <c r="P28" s="49">
        <f t="shared" si="10"/>
        <v>28.46</v>
      </c>
      <c r="Q28" s="49">
        <f t="shared" si="10"/>
        <v>2.33</v>
      </c>
      <c r="R28" s="49">
        <f t="shared" si="10"/>
        <v>13.55</v>
      </c>
      <c r="S28" s="49">
        <f t="shared" si="10"/>
        <v>1.17</v>
      </c>
      <c r="T28" s="49">
        <f t="shared" si="10"/>
        <v>10.84</v>
      </c>
      <c r="U28" s="49">
        <f t="shared" si="10"/>
        <v>1.17</v>
      </c>
      <c r="V28" s="49">
        <f t="shared" si="10"/>
        <v>10.84</v>
      </c>
      <c r="W28" s="49">
        <f t="shared" si="10"/>
        <v>1.17</v>
      </c>
      <c r="X28" s="49">
        <f t="shared" si="10"/>
        <v>20.33</v>
      </c>
      <c r="Y28" s="49">
        <f t="shared" si="10"/>
        <v>1.17</v>
      </c>
    </row>
    <row r="29" spans="1:25">
      <c r="A29" s="48" t="s">
        <v>31</v>
      </c>
      <c r="B29" s="46">
        <f t="shared" ref="B29:B33" si="11">C29+D29+E29+F29+G29+H29+I29+J29+K29+L29+M29+N29+O29+P29+Q29+R29+S29+T29+U29+V29+W29+X29+Y29</f>
        <v>41.98</v>
      </c>
      <c r="C29" s="49"/>
      <c r="D29" s="49"/>
      <c r="E29" s="52">
        <v>27.97</v>
      </c>
      <c r="F29" s="49"/>
      <c r="G29" s="49"/>
      <c r="H29" s="52">
        <v>2.33</v>
      </c>
      <c r="I29" s="49"/>
      <c r="J29" s="52">
        <v>2.33</v>
      </c>
      <c r="K29" s="49"/>
      <c r="L29" s="52">
        <v>1.17</v>
      </c>
      <c r="M29" s="49"/>
      <c r="N29" s="52">
        <v>1.17</v>
      </c>
      <c r="O29" s="49"/>
      <c r="P29" s="49"/>
      <c r="Q29" s="52">
        <v>2.33</v>
      </c>
      <c r="R29" s="49"/>
      <c r="S29" s="52">
        <v>1.17</v>
      </c>
      <c r="T29" s="49"/>
      <c r="U29" s="52">
        <v>1.17</v>
      </c>
      <c r="V29" s="49"/>
      <c r="W29" s="52">
        <v>1.17</v>
      </c>
      <c r="X29" s="49"/>
      <c r="Y29" s="52">
        <v>1.17</v>
      </c>
    </row>
    <row r="30" spans="1:25">
      <c r="A30" s="48" t="s">
        <v>32</v>
      </c>
      <c r="B30" s="46">
        <f t="shared" si="11"/>
        <v>395.67</v>
      </c>
      <c r="C30" s="49"/>
      <c r="D30" s="49"/>
      <c r="E30" s="49"/>
      <c r="F30" s="52">
        <v>121.95</v>
      </c>
      <c r="G30" s="52">
        <v>37.94</v>
      </c>
      <c r="H30" s="49"/>
      <c r="I30" s="52">
        <v>20.33</v>
      </c>
      <c r="J30" s="49"/>
      <c r="K30" s="52">
        <v>9.48</v>
      </c>
      <c r="L30" s="49"/>
      <c r="M30" s="52">
        <v>20.33</v>
      </c>
      <c r="N30" s="49"/>
      <c r="O30" s="52">
        <v>101.62</v>
      </c>
      <c r="P30" s="52">
        <v>28.46</v>
      </c>
      <c r="Q30" s="49"/>
      <c r="R30" s="52">
        <v>13.55</v>
      </c>
      <c r="S30" s="49"/>
      <c r="T30" s="52">
        <v>10.84</v>
      </c>
      <c r="U30" s="49"/>
      <c r="V30" s="52">
        <v>10.84</v>
      </c>
      <c r="W30" s="49"/>
      <c r="X30" s="52">
        <v>20.33</v>
      </c>
      <c r="Y30" s="49"/>
    </row>
    <row r="31" spans="1:25">
      <c r="A31" s="48" t="s">
        <v>33</v>
      </c>
      <c r="B31" s="46">
        <f t="shared" si="11"/>
        <v>168.49</v>
      </c>
      <c r="C31" s="49"/>
      <c r="D31" s="52">
        <v>168.49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>
      <c r="A32" s="48" t="s">
        <v>34</v>
      </c>
      <c r="B32" s="46">
        <f t="shared" si="11"/>
        <v>36</v>
      </c>
      <c r="C32" s="52">
        <v>36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>
      <c r="A33" s="48" t="s">
        <v>40</v>
      </c>
      <c r="B33" s="46">
        <f t="shared" si="11"/>
        <v>56.18</v>
      </c>
      <c r="C33" s="49">
        <f t="shared" ref="C33:Y33" si="12">C34+C35+C36+C37</f>
        <v>3.15</v>
      </c>
      <c r="D33" s="49">
        <f t="shared" si="12"/>
        <v>14.74</v>
      </c>
      <c r="E33" s="49">
        <f t="shared" si="12"/>
        <v>2.47</v>
      </c>
      <c r="F33" s="49">
        <f t="shared" si="12"/>
        <v>10.66</v>
      </c>
      <c r="G33" s="49">
        <f t="shared" si="12"/>
        <v>3.32</v>
      </c>
      <c r="H33" s="49">
        <f t="shared" si="12"/>
        <v>0.2</v>
      </c>
      <c r="I33" s="49">
        <f t="shared" si="12"/>
        <v>1.78</v>
      </c>
      <c r="J33" s="49">
        <f t="shared" si="12"/>
        <v>0.2</v>
      </c>
      <c r="K33" s="49">
        <f t="shared" si="12"/>
        <v>0.83</v>
      </c>
      <c r="L33" s="49">
        <f t="shared" si="12"/>
        <v>0.1</v>
      </c>
      <c r="M33" s="49">
        <f t="shared" si="12"/>
        <v>1.78</v>
      </c>
      <c r="N33" s="49">
        <f t="shared" si="12"/>
        <v>0.1</v>
      </c>
      <c r="O33" s="49">
        <f t="shared" si="12"/>
        <v>8.89</v>
      </c>
      <c r="P33" s="49">
        <f t="shared" si="12"/>
        <v>2.49</v>
      </c>
      <c r="Q33" s="49">
        <f t="shared" si="12"/>
        <v>0.2</v>
      </c>
      <c r="R33" s="49">
        <f t="shared" si="12"/>
        <v>1.19</v>
      </c>
      <c r="S33" s="49">
        <f t="shared" si="12"/>
        <v>0.1</v>
      </c>
      <c r="T33" s="49">
        <f t="shared" si="12"/>
        <v>0.95</v>
      </c>
      <c r="U33" s="49">
        <f t="shared" si="12"/>
        <v>0.1</v>
      </c>
      <c r="V33" s="49">
        <f t="shared" si="12"/>
        <v>0.95</v>
      </c>
      <c r="W33" s="49">
        <f t="shared" si="12"/>
        <v>0.1</v>
      </c>
      <c r="X33" s="49">
        <f t="shared" si="12"/>
        <v>1.78</v>
      </c>
      <c r="Y33" s="49">
        <f t="shared" si="12"/>
        <v>0.1</v>
      </c>
    </row>
    <row r="34" spans="1:25">
      <c r="A34" s="48" t="s">
        <v>31</v>
      </c>
      <c r="B34" s="46">
        <f t="shared" ref="B34:B38" si="13">C34+D34+E34+F34+G34+H34+I34+J34+K34+L34+M34+N34+O34+P34+Q34+R34+S34+T34+U34+V34+W34+X34+Y34</f>
        <v>3.67</v>
      </c>
      <c r="C34" s="49"/>
      <c r="D34" s="49"/>
      <c r="E34" s="52">
        <v>2.47</v>
      </c>
      <c r="F34" s="49"/>
      <c r="G34" s="49"/>
      <c r="H34" s="52">
        <v>0.2</v>
      </c>
      <c r="I34" s="49"/>
      <c r="J34" s="52">
        <v>0.2</v>
      </c>
      <c r="K34" s="49"/>
      <c r="L34" s="52">
        <v>0.1</v>
      </c>
      <c r="M34" s="49"/>
      <c r="N34" s="52">
        <v>0.1</v>
      </c>
      <c r="O34" s="49"/>
      <c r="P34" s="49"/>
      <c r="Q34" s="52">
        <v>0.2</v>
      </c>
      <c r="R34" s="49"/>
      <c r="S34" s="52">
        <v>0.1</v>
      </c>
      <c r="T34" s="49"/>
      <c r="U34" s="52">
        <v>0.1</v>
      </c>
      <c r="V34" s="49"/>
      <c r="W34" s="52">
        <v>0.1</v>
      </c>
      <c r="X34" s="49"/>
      <c r="Y34" s="52">
        <v>0.1</v>
      </c>
    </row>
    <row r="35" spans="1:25">
      <c r="A35" s="48" t="s">
        <v>32</v>
      </c>
      <c r="B35" s="46">
        <f t="shared" si="13"/>
        <v>34.62</v>
      </c>
      <c r="C35" s="49"/>
      <c r="D35" s="49"/>
      <c r="E35" s="49"/>
      <c r="F35" s="52">
        <v>10.66</v>
      </c>
      <c r="G35" s="52">
        <v>3.32</v>
      </c>
      <c r="H35" s="49"/>
      <c r="I35" s="52">
        <v>1.78</v>
      </c>
      <c r="J35" s="49"/>
      <c r="K35" s="52">
        <v>0.83</v>
      </c>
      <c r="L35" s="49"/>
      <c r="M35" s="52">
        <v>1.78</v>
      </c>
      <c r="N35" s="49"/>
      <c r="O35" s="52">
        <v>8.89</v>
      </c>
      <c r="P35" s="52">
        <v>2.49</v>
      </c>
      <c r="Q35" s="49"/>
      <c r="R35" s="52">
        <v>1.19</v>
      </c>
      <c r="S35" s="49"/>
      <c r="T35" s="52">
        <v>0.95</v>
      </c>
      <c r="U35" s="49"/>
      <c r="V35" s="52">
        <v>0.95</v>
      </c>
      <c r="W35" s="49"/>
      <c r="X35" s="52">
        <v>1.78</v>
      </c>
      <c r="Y35" s="49"/>
    </row>
    <row r="36" spans="1:25">
      <c r="A36" s="48" t="s">
        <v>33</v>
      </c>
      <c r="B36" s="46">
        <f t="shared" si="13"/>
        <v>14.74</v>
      </c>
      <c r="C36" s="49"/>
      <c r="D36" s="52">
        <v>14.74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>
      <c r="A37" s="48" t="s">
        <v>34</v>
      </c>
      <c r="B37" s="46">
        <f t="shared" si="13"/>
        <v>3.15</v>
      </c>
      <c r="C37" s="52">
        <v>3.15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>
      <c r="A38" s="48" t="s">
        <v>41</v>
      </c>
      <c r="B38" s="46">
        <f t="shared" si="13"/>
        <v>16.05</v>
      </c>
      <c r="C38" s="49">
        <f t="shared" ref="C38:Y38" si="14">C39+C40+C41+C42</f>
        <v>0.9</v>
      </c>
      <c r="D38" s="49">
        <f t="shared" si="14"/>
        <v>4.21</v>
      </c>
      <c r="E38" s="49">
        <f t="shared" si="14"/>
        <v>0.7</v>
      </c>
      <c r="F38" s="49">
        <f t="shared" si="14"/>
        <v>3.05</v>
      </c>
      <c r="G38" s="49">
        <f t="shared" si="14"/>
        <v>0.95</v>
      </c>
      <c r="H38" s="49">
        <f t="shared" si="14"/>
        <v>0.06</v>
      </c>
      <c r="I38" s="49">
        <f t="shared" si="14"/>
        <v>0.51</v>
      </c>
      <c r="J38" s="49">
        <f t="shared" si="14"/>
        <v>0.06</v>
      </c>
      <c r="K38" s="49">
        <f t="shared" si="14"/>
        <v>0.24</v>
      </c>
      <c r="L38" s="49">
        <f t="shared" si="14"/>
        <v>0.03</v>
      </c>
      <c r="M38" s="49">
        <f t="shared" si="14"/>
        <v>0.51</v>
      </c>
      <c r="N38" s="49">
        <f t="shared" si="14"/>
        <v>0.03</v>
      </c>
      <c r="O38" s="49">
        <f t="shared" si="14"/>
        <v>2.54</v>
      </c>
      <c r="P38" s="49">
        <f t="shared" si="14"/>
        <v>0.7</v>
      </c>
      <c r="Q38" s="49">
        <f t="shared" si="14"/>
        <v>0.05</v>
      </c>
      <c r="R38" s="49">
        <f t="shared" si="14"/>
        <v>0.34</v>
      </c>
      <c r="S38" s="49">
        <f t="shared" si="14"/>
        <v>0.03</v>
      </c>
      <c r="T38" s="49">
        <f t="shared" si="14"/>
        <v>0.27</v>
      </c>
      <c r="U38" s="49">
        <f t="shared" si="14"/>
        <v>0.03</v>
      </c>
      <c r="V38" s="49">
        <f t="shared" si="14"/>
        <v>0.27</v>
      </c>
      <c r="W38" s="49">
        <f t="shared" si="14"/>
        <v>0.03</v>
      </c>
      <c r="X38" s="49">
        <f t="shared" si="14"/>
        <v>0.51</v>
      </c>
      <c r="Y38" s="49">
        <f t="shared" si="14"/>
        <v>0.03</v>
      </c>
    </row>
    <row r="39" spans="1:25">
      <c r="A39" s="48" t="s">
        <v>31</v>
      </c>
      <c r="B39" s="46">
        <f t="shared" ref="B39:B43" si="15">C39+D39+E39+F39+G39+H39+I39+J39+K39+L39+M39+N39+O39+P39+Q39+R39+S39+T39+U39+V39+W39+X39+Y39</f>
        <v>1.05</v>
      </c>
      <c r="C39" s="49"/>
      <c r="D39" s="50"/>
      <c r="E39" s="52">
        <v>0.7</v>
      </c>
      <c r="F39" s="49"/>
      <c r="G39" s="49"/>
      <c r="H39" s="52">
        <v>0.06</v>
      </c>
      <c r="I39" s="49"/>
      <c r="J39" s="52">
        <v>0.06</v>
      </c>
      <c r="K39" s="49"/>
      <c r="L39" s="52">
        <v>0.03</v>
      </c>
      <c r="M39" s="49"/>
      <c r="N39" s="52">
        <v>0.03</v>
      </c>
      <c r="O39" s="49"/>
      <c r="P39" s="49"/>
      <c r="Q39" s="52">
        <v>0.05</v>
      </c>
      <c r="R39" s="49"/>
      <c r="S39" s="52">
        <v>0.03</v>
      </c>
      <c r="T39" s="49"/>
      <c r="U39" s="52">
        <v>0.03</v>
      </c>
      <c r="V39" s="49"/>
      <c r="W39" s="52">
        <v>0.03</v>
      </c>
      <c r="X39" s="49"/>
      <c r="Y39" s="52">
        <v>0.03</v>
      </c>
    </row>
    <row r="40" spans="1:25">
      <c r="A40" s="48" t="s">
        <v>32</v>
      </c>
      <c r="B40" s="46">
        <f t="shared" si="15"/>
        <v>9.89</v>
      </c>
      <c r="C40" s="49"/>
      <c r="D40" s="49"/>
      <c r="E40" s="49"/>
      <c r="F40" s="52">
        <v>3.05</v>
      </c>
      <c r="G40" s="52">
        <v>0.95</v>
      </c>
      <c r="H40" s="49"/>
      <c r="I40" s="52">
        <v>0.51</v>
      </c>
      <c r="J40" s="49"/>
      <c r="K40" s="52">
        <v>0.24</v>
      </c>
      <c r="L40" s="49"/>
      <c r="M40" s="52">
        <v>0.51</v>
      </c>
      <c r="N40" s="49"/>
      <c r="O40" s="52">
        <v>2.54</v>
      </c>
      <c r="P40" s="52">
        <v>0.7</v>
      </c>
      <c r="Q40" s="49"/>
      <c r="R40" s="52">
        <v>0.34</v>
      </c>
      <c r="S40" s="49"/>
      <c r="T40" s="52">
        <v>0.27</v>
      </c>
      <c r="U40" s="49"/>
      <c r="V40" s="52">
        <v>0.27</v>
      </c>
      <c r="W40" s="49"/>
      <c r="X40" s="52">
        <v>0.51</v>
      </c>
      <c r="Y40" s="49"/>
    </row>
    <row r="41" spans="1:25">
      <c r="A41" s="48" t="s">
        <v>33</v>
      </c>
      <c r="B41" s="46">
        <f t="shared" si="15"/>
        <v>4.21</v>
      </c>
      <c r="C41" s="49"/>
      <c r="D41" s="52">
        <v>4.21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>
      <c r="A42" s="48" t="s">
        <v>34</v>
      </c>
      <c r="B42" s="46">
        <f t="shared" si="15"/>
        <v>0.9</v>
      </c>
      <c r="C42" s="52">
        <v>0.9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>
      <c r="A43" s="48" t="s">
        <v>42</v>
      </c>
      <c r="B43" s="46">
        <f t="shared" si="15"/>
        <v>40.13</v>
      </c>
      <c r="C43" s="47">
        <f t="shared" ref="C43:Y43" si="16">C44+C45+C46+C47</f>
        <v>2.25</v>
      </c>
      <c r="D43" s="47">
        <f t="shared" si="16"/>
        <v>10.53</v>
      </c>
      <c r="E43" s="47">
        <f t="shared" si="16"/>
        <v>1.75</v>
      </c>
      <c r="F43" s="47">
        <f t="shared" si="16"/>
        <v>7.62</v>
      </c>
      <c r="G43" s="47">
        <f t="shared" si="16"/>
        <v>2.37</v>
      </c>
      <c r="H43" s="47">
        <f t="shared" si="16"/>
        <v>0.15</v>
      </c>
      <c r="I43" s="47">
        <f t="shared" si="16"/>
        <v>1.27</v>
      </c>
      <c r="J43" s="47">
        <f t="shared" si="16"/>
        <v>0.15</v>
      </c>
      <c r="K43" s="47">
        <f t="shared" si="16"/>
        <v>0.59</v>
      </c>
      <c r="L43" s="47">
        <f t="shared" si="16"/>
        <v>0.07</v>
      </c>
      <c r="M43" s="47">
        <f t="shared" si="16"/>
        <v>1.27</v>
      </c>
      <c r="N43" s="47">
        <f t="shared" si="16"/>
        <v>0.07</v>
      </c>
      <c r="O43" s="47">
        <f t="shared" si="16"/>
        <v>6.35</v>
      </c>
      <c r="P43" s="47">
        <f t="shared" si="16"/>
        <v>1.78</v>
      </c>
      <c r="Q43" s="47">
        <f t="shared" si="16"/>
        <v>0.15</v>
      </c>
      <c r="R43" s="47">
        <f t="shared" si="16"/>
        <v>0.85</v>
      </c>
      <c r="S43" s="47">
        <f t="shared" si="16"/>
        <v>0.07</v>
      </c>
      <c r="T43" s="47">
        <f t="shared" si="16"/>
        <v>0.68</v>
      </c>
      <c r="U43" s="47">
        <f t="shared" si="16"/>
        <v>0.07</v>
      </c>
      <c r="V43" s="47">
        <f t="shared" si="16"/>
        <v>0.68</v>
      </c>
      <c r="W43" s="47">
        <f t="shared" si="16"/>
        <v>0.07</v>
      </c>
      <c r="X43" s="47">
        <f t="shared" si="16"/>
        <v>1.27</v>
      </c>
      <c r="Y43" s="47">
        <f t="shared" si="16"/>
        <v>0.07</v>
      </c>
    </row>
    <row r="44" spans="1:25">
      <c r="A44" s="48" t="s">
        <v>31</v>
      </c>
      <c r="B44" s="46">
        <f t="shared" ref="B44:B48" si="17">C44+D44+E44+F44+G44+H44+I44+J44+K44+L44+M44+N44+O44+P44+Q44+R44+S44+T44+U44+V44+W44+X44+Y44</f>
        <v>2.62</v>
      </c>
      <c r="C44" s="49"/>
      <c r="D44" s="49"/>
      <c r="E44" s="52">
        <v>1.75</v>
      </c>
      <c r="F44" s="49"/>
      <c r="G44" s="49"/>
      <c r="H44" s="52">
        <v>0.15</v>
      </c>
      <c r="I44" s="49"/>
      <c r="J44" s="52">
        <v>0.15</v>
      </c>
      <c r="K44" s="49"/>
      <c r="L44" s="52">
        <v>0.07</v>
      </c>
      <c r="M44" s="49"/>
      <c r="N44" s="52">
        <v>0.07</v>
      </c>
      <c r="O44" s="49"/>
      <c r="P44" s="49"/>
      <c r="Q44" s="52">
        <v>0.15</v>
      </c>
      <c r="R44" s="49"/>
      <c r="S44" s="52">
        <v>0.07</v>
      </c>
      <c r="T44" s="49"/>
      <c r="U44" s="52">
        <v>0.07</v>
      </c>
      <c r="V44" s="49"/>
      <c r="W44" s="52">
        <v>0.07</v>
      </c>
      <c r="X44" s="49"/>
      <c r="Y44" s="52">
        <v>0.07</v>
      </c>
    </row>
    <row r="45" spans="1:25">
      <c r="A45" s="48" t="s">
        <v>32</v>
      </c>
      <c r="B45" s="46">
        <f t="shared" si="17"/>
        <v>24.73</v>
      </c>
      <c r="C45" s="49"/>
      <c r="D45" s="49"/>
      <c r="E45" s="49"/>
      <c r="F45" s="52">
        <v>7.62</v>
      </c>
      <c r="G45" s="52">
        <v>2.37</v>
      </c>
      <c r="H45" s="49"/>
      <c r="I45" s="52">
        <v>1.27</v>
      </c>
      <c r="J45" s="49"/>
      <c r="K45" s="52">
        <v>0.59</v>
      </c>
      <c r="L45" s="49"/>
      <c r="M45" s="52">
        <v>1.27</v>
      </c>
      <c r="N45" s="49"/>
      <c r="O45" s="52">
        <v>6.35</v>
      </c>
      <c r="P45" s="52">
        <v>1.78</v>
      </c>
      <c r="Q45" s="49"/>
      <c r="R45" s="52">
        <v>0.85</v>
      </c>
      <c r="S45" s="49"/>
      <c r="T45" s="52">
        <v>0.68</v>
      </c>
      <c r="U45" s="49"/>
      <c r="V45" s="52">
        <v>0.68</v>
      </c>
      <c r="W45" s="49"/>
      <c r="X45" s="52">
        <v>1.27</v>
      </c>
      <c r="Y45" s="49"/>
    </row>
    <row r="46" spans="1:25">
      <c r="A46" s="48" t="s">
        <v>33</v>
      </c>
      <c r="B46" s="46">
        <f t="shared" si="17"/>
        <v>10.53</v>
      </c>
      <c r="C46" s="49"/>
      <c r="D46" s="52">
        <v>10.53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>
      <c r="A47" s="48" t="s">
        <v>34</v>
      </c>
      <c r="B47" s="46">
        <f t="shared" si="17"/>
        <v>2.25</v>
      </c>
      <c r="C47" s="52">
        <v>2.25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>
      <c r="A48" s="45" t="s">
        <v>43</v>
      </c>
      <c r="B48" s="46">
        <f t="shared" si="17"/>
        <v>328.24</v>
      </c>
      <c r="C48" s="49">
        <f t="shared" ref="C48:Y48" si="18">C49+C50+C51+C52</f>
        <v>18.37</v>
      </c>
      <c r="D48" s="49">
        <f t="shared" si="18"/>
        <v>86.13</v>
      </c>
      <c r="E48" s="49">
        <f t="shared" si="18"/>
        <v>14.33</v>
      </c>
      <c r="F48" s="49">
        <f t="shared" si="18"/>
        <v>62.33</v>
      </c>
      <c r="G48" s="49">
        <f t="shared" si="18"/>
        <v>19.39</v>
      </c>
      <c r="H48" s="49">
        <f t="shared" si="18"/>
        <v>1.2</v>
      </c>
      <c r="I48" s="49">
        <f t="shared" si="18"/>
        <v>10.39</v>
      </c>
      <c r="J48" s="49">
        <f t="shared" si="18"/>
        <v>1.2</v>
      </c>
      <c r="K48" s="49">
        <f t="shared" si="18"/>
        <v>4.85</v>
      </c>
      <c r="L48" s="49">
        <f t="shared" si="18"/>
        <v>0.6</v>
      </c>
      <c r="M48" s="49">
        <f t="shared" si="18"/>
        <v>10.39</v>
      </c>
      <c r="N48" s="49">
        <f t="shared" si="18"/>
        <v>0.6</v>
      </c>
      <c r="O48" s="49">
        <f t="shared" si="18"/>
        <v>51.92</v>
      </c>
      <c r="P48" s="49">
        <f t="shared" si="18"/>
        <v>14.54</v>
      </c>
      <c r="Q48" s="49">
        <f t="shared" si="18"/>
        <v>1.2</v>
      </c>
      <c r="R48" s="49">
        <f t="shared" si="18"/>
        <v>6.93</v>
      </c>
      <c r="S48" s="49">
        <f t="shared" si="18"/>
        <v>0.6</v>
      </c>
      <c r="T48" s="49">
        <f t="shared" si="18"/>
        <v>5.54</v>
      </c>
      <c r="U48" s="49">
        <f t="shared" si="18"/>
        <v>0.6</v>
      </c>
      <c r="V48" s="49">
        <f t="shared" si="18"/>
        <v>5.54</v>
      </c>
      <c r="W48" s="49">
        <f t="shared" si="18"/>
        <v>0.6</v>
      </c>
      <c r="X48" s="49">
        <f t="shared" si="18"/>
        <v>10.39</v>
      </c>
      <c r="Y48" s="49">
        <f t="shared" si="18"/>
        <v>0.6</v>
      </c>
    </row>
    <row r="49" spans="1:25">
      <c r="A49" s="48" t="s">
        <v>31</v>
      </c>
      <c r="B49" s="46">
        <f t="shared" ref="B49:B54" si="19">C49+D49+E49+F49+G49+H49+I49+J49+K49+L49+M49+N49+O49+P49+Q49+R49+S49+T49+U49+V49+W49+X49+Y49</f>
        <v>21.53</v>
      </c>
      <c r="C49" s="49"/>
      <c r="D49" s="49"/>
      <c r="E49" s="52">
        <v>14.33</v>
      </c>
      <c r="F49" s="49"/>
      <c r="G49" s="49"/>
      <c r="H49" s="52">
        <v>1.2</v>
      </c>
      <c r="I49" s="49"/>
      <c r="J49" s="52">
        <v>1.2</v>
      </c>
      <c r="K49" s="49"/>
      <c r="L49" s="52">
        <v>0.6</v>
      </c>
      <c r="M49" s="49"/>
      <c r="N49" s="52">
        <v>0.6</v>
      </c>
      <c r="O49" s="49"/>
      <c r="P49" s="49"/>
      <c r="Q49" s="52">
        <v>1.2</v>
      </c>
      <c r="R49" s="49"/>
      <c r="S49" s="52">
        <v>0.6</v>
      </c>
      <c r="T49" s="49"/>
      <c r="U49" s="52">
        <v>0.6</v>
      </c>
      <c r="V49" s="49"/>
      <c r="W49" s="52">
        <v>0.6</v>
      </c>
      <c r="X49" s="49"/>
      <c r="Y49" s="52">
        <v>0.6</v>
      </c>
    </row>
    <row r="50" spans="1:25">
      <c r="A50" s="48" t="s">
        <v>32</v>
      </c>
      <c r="B50" s="46">
        <f t="shared" si="19"/>
        <v>202.21</v>
      </c>
      <c r="C50" s="49"/>
      <c r="D50" s="49"/>
      <c r="E50" s="49"/>
      <c r="F50" s="52">
        <v>62.33</v>
      </c>
      <c r="G50" s="52">
        <v>19.39</v>
      </c>
      <c r="H50" s="49"/>
      <c r="I50" s="52">
        <v>10.39</v>
      </c>
      <c r="J50" s="49"/>
      <c r="K50" s="52">
        <v>4.85</v>
      </c>
      <c r="L50" s="49"/>
      <c r="M50" s="52">
        <v>10.39</v>
      </c>
      <c r="N50" s="49"/>
      <c r="O50" s="52">
        <v>51.92</v>
      </c>
      <c r="P50" s="52">
        <v>14.54</v>
      </c>
      <c r="Q50" s="49"/>
      <c r="R50" s="52">
        <v>6.93</v>
      </c>
      <c r="S50" s="49"/>
      <c r="T50" s="52">
        <v>5.54</v>
      </c>
      <c r="U50" s="49"/>
      <c r="V50" s="52">
        <v>5.54</v>
      </c>
      <c r="W50" s="49"/>
      <c r="X50" s="52">
        <v>10.39</v>
      </c>
      <c r="Y50" s="49"/>
    </row>
    <row r="51" spans="1:25">
      <c r="A51" s="48" t="s">
        <v>33</v>
      </c>
      <c r="B51" s="46">
        <f t="shared" si="19"/>
        <v>86.13</v>
      </c>
      <c r="C51" s="49"/>
      <c r="D51" s="52">
        <v>86.13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>
      <c r="A52" s="48" t="s">
        <v>34</v>
      </c>
      <c r="B52" s="46">
        <f t="shared" si="19"/>
        <v>18.37</v>
      </c>
      <c r="C52" s="52">
        <v>18.37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>
      <c r="A53" s="45" t="s">
        <v>44</v>
      </c>
      <c r="B53" s="46">
        <f t="shared" si="19"/>
        <v>11.55</v>
      </c>
      <c r="C53" s="52">
        <v>11.55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>
      <c r="A54" s="45" t="s">
        <v>45</v>
      </c>
      <c r="B54" s="46">
        <f t="shared" si="19"/>
        <v>380.9</v>
      </c>
      <c r="C54" s="49">
        <f t="shared" ref="C54:Y54" si="20">C55+C56+C57+C58</f>
        <v>19.39</v>
      </c>
      <c r="D54" s="49">
        <f t="shared" si="20"/>
        <v>105.57</v>
      </c>
      <c r="E54" s="49">
        <f t="shared" si="20"/>
        <v>19.42</v>
      </c>
      <c r="F54" s="49">
        <f t="shared" si="20"/>
        <v>69.58</v>
      </c>
      <c r="G54" s="49">
        <f t="shared" si="20"/>
        <v>21.19</v>
      </c>
      <c r="H54" s="49">
        <f t="shared" si="20"/>
        <v>1.48</v>
      </c>
      <c r="I54" s="49">
        <f t="shared" si="20"/>
        <v>11.14</v>
      </c>
      <c r="J54" s="49">
        <f t="shared" si="20"/>
        <v>1.48</v>
      </c>
      <c r="K54" s="49">
        <f t="shared" si="20"/>
        <v>5.6</v>
      </c>
      <c r="L54" s="49">
        <f t="shared" si="20"/>
        <v>0.75</v>
      </c>
      <c r="M54" s="49">
        <f t="shared" si="20"/>
        <v>11.54</v>
      </c>
      <c r="N54" s="49">
        <f t="shared" si="20"/>
        <v>0.75</v>
      </c>
      <c r="O54" s="49">
        <f t="shared" si="20"/>
        <v>61.69</v>
      </c>
      <c r="P54" s="49">
        <f t="shared" si="20"/>
        <v>15.59</v>
      </c>
      <c r="Q54" s="49">
        <f t="shared" si="20"/>
        <v>1.47</v>
      </c>
      <c r="R54" s="49">
        <f t="shared" si="20"/>
        <v>7.43</v>
      </c>
      <c r="S54" s="49">
        <f t="shared" si="20"/>
        <v>0.75</v>
      </c>
      <c r="T54" s="49">
        <f t="shared" si="20"/>
        <v>5.94</v>
      </c>
      <c r="U54" s="49">
        <f t="shared" si="20"/>
        <v>0.75</v>
      </c>
      <c r="V54" s="49">
        <f t="shared" si="20"/>
        <v>6.35</v>
      </c>
      <c r="W54" s="49">
        <f t="shared" si="20"/>
        <v>0.75</v>
      </c>
      <c r="X54" s="49">
        <f t="shared" si="20"/>
        <v>11.54</v>
      </c>
      <c r="Y54" s="49">
        <f t="shared" si="20"/>
        <v>0.75</v>
      </c>
    </row>
    <row r="55" spans="1:25">
      <c r="A55" s="48" t="s">
        <v>31</v>
      </c>
      <c r="B55" s="46">
        <f t="shared" ref="B55:B59" si="21">C55+D55+E55+F55+G55+H55+I55+J55+K55+L55+M55+N55+O55+P55+Q55+R55+S55+T55+U55+V55+W55+X55+Y55</f>
        <v>28.35</v>
      </c>
      <c r="C55" s="49"/>
      <c r="D55" s="49"/>
      <c r="E55" s="53">
        <v>19.42</v>
      </c>
      <c r="F55" s="49"/>
      <c r="G55" s="49"/>
      <c r="H55" s="53">
        <v>1.48</v>
      </c>
      <c r="I55" s="49"/>
      <c r="J55" s="52">
        <v>1.48</v>
      </c>
      <c r="K55" s="49"/>
      <c r="L55" s="52">
        <v>0.75</v>
      </c>
      <c r="M55" s="49"/>
      <c r="N55" s="52">
        <v>0.75</v>
      </c>
      <c r="O55" s="49"/>
      <c r="P55" s="49"/>
      <c r="Q55" s="53">
        <v>1.47</v>
      </c>
      <c r="R55" s="49"/>
      <c r="S55" s="53">
        <v>0.75</v>
      </c>
      <c r="T55" s="49"/>
      <c r="U55" s="52">
        <v>0.75</v>
      </c>
      <c r="V55" s="49"/>
      <c r="W55" s="52">
        <v>0.75</v>
      </c>
      <c r="X55" s="49"/>
      <c r="Y55" s="52">
        <v>0.75</v>
      </c>
    </row>
    <row r="56" spans="1:25">
      <c r="A56" s="48" t="s">
        <v>32</v>
      </c>
      <c r="B56" s="46">
        <f t="shared" si="21"/>
        <v>227.59</v>
      </c>
      <c r="C56" s="49"/>
      <c r="D56" s="49"/>
      <c r="E56" s="49"/>
      <c r="F56" s="53">
        <v>69.58</v>
      </c>
      <c r="G56" s="53">
        <v>21.19</v>
      </c>
      <c r="H56" s="49"/>
      <c r="I56" s="52">
        <v>11.14</v>
      </c>
      <c r="J56" s="49"/>
      <c r="K56" s="52">
        <v>5.6</v>
      </c>
      <c r="L56" s="49"/>
      <c r="M56" s="52">
        <v>11.54</v>
      </c>
      <c r="N56" s="49"/>
      <c r="O56" s="53">
        <v>61.69</v>
      </c>
      <c r="P56" s="53">
        <v>15.59</v>
      </c>
      <c r="Q56" s="49"/>
      <c r="R56" s="53">
        <v>7.43</v>
      </c>
      <c r="S56" s="49"/>
      <c r="T56" s="52">
        <v>5.94</v>
      </c>
      <c r="U56" s="49"/>
      <c r="V56" s="52">
        <v>6.35</v>
      </c>
      <c r="W56" s="49"/>
      <c r="X56" s="52">
        <v>11.54</v>
      </c>
      <c r="Y56" s="49"/>
    </row>
    <row r="57" spans="1:25">
      <c r="A57" s="48" t="s">
        <v>33</v>
      </c>
      <c r="B57" s="46">
        <f t="shared" si="21"/>
        <v>105.57</v>
      </c>
      <c r="C57" s="49"/>
      <c r="D57" s="53">
        <v>105.57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ht="35.25" customHeight="1" spans="1:25">
      <c r="A58" s="48" t="s">
        <v>34</v>
      </c>
      <c r="B58" s="46">
        <f t="shared" si="21"/>
        <v>19.39</v>
      </c>
      <c r="C58" s="53">
        <v>19.39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>
      <c r="A59" s="45" t="s">
        <v>46</v>
      </c>
      <c r="B59" s="46">
        <f>B60+B61</f>
        <v>250.2</v>
      </c>
      <c r="C59" s="46"/>
      <c r="D59" s="46"/>
      <c r="E59" s="46"/>
      <c r="F59" s="46"/>
      <c r="G59" s="46">
        <f t="shared" ref="C59:Y59" si="22">G60+G61</f>
        <v>50.4</v>
      </c>
      <c r="H59" s="46">
        <f t="shared" si="22"/>
        <v>3.6</v>
      </c>
      <c r="I59" s="46">
        <f t="shared" si="22"/>
        <v>27</v>
      </c>
      <c r="J59" s="46">
        <f t="shared" si="22"/>
        <v>3.6</v>
      </c>
      <c r="K59" s="46">
        <f t="shared" si="22"/>
        <v>12.6</v>
      </c>
      <c r="L59" s="46">
        <f t="shared" si="22"/>
        <v>1.8</v>
      </c>
      <c r="M59" s="46">
        <f t="shared" si="22"/>
        <v>27</v>
      </c>
      <c r="N59" s="46">
        <f t="shared" si="22"/>
        <v>1.8</v>
      </c>
      <c r="O59" s="46">
        <f t="shared" si="22"/>
        <v>0</v>
      </c>
      <c r="P59" s="46">
        <f t="shared" si="22"/>
        <v>37.8</v>
      </c>
      <c r="Q59" s="46">
        <f t="shared" si="22"/>
        <v>3.6</v>
      </c>
      <c r="R59" s="46">
        <f t="shared" si="22"/>
        <v>18</v>
      </c>
      <c r="S59" s="46">
        <f t="shared" si="22"/>
        <v>1.8</v>
      </c>
      <c r="T59" s="46">
        <f t="shared" si="22"/>
        <v>14.4</v>
      </c>
      <c r="U59" s="46">
        <f t="shared" si="22"/>
        <v>1.8</v>
      </c>
      <c r="V59" s="46">
        <f t="shared" si="22"/>
        <v>14.4</v>
      </c>
      <c r="W59" s="46">
        <f t="shared" si="22"/>
        <v>1.8</v>
      </c>
      <c r="X59" s="46">
        <f t="shared" si="22"/>
        <v>27</v>
      </c>
      <c r="Y59" s="46">
        <f t="shared" si="22"/>
        <v>1.8</v>
      </c>
    </row>
    <row r="60" spans="1:25">
      <c r="A60" s="48" t="s">
        <v>31</v>
      </c>
      <c r="B60" s="46">
        <f t="shared" ref="B60:B63" si="23">C60+D60+E60+F60+G60+H60+I60+J60+K60+L60+M60+N60+O60+P60+Q60+R60+S60+T60+U60+V60+W60+X60+Y60</f>
        <v>21.6</v>
      </c>
      <c r="C60" s="52"/>
      <c r="D60" s="52"/>
      <c r="E60" s="52"/>
      <c r="F60" s="52"/>
      <c r="G60" s="52"/>
      <c r="H60" s="52">
        <v>3.6</v>
      </c>
      <c r="I60" s="52"/>
      <c r="J60" s="52">
        <v>3.6</v>
      </c>
      <c r="K60" s="52"/>
      <c r="L60" s="52">
        <v>1.8</v>
      </c>
      <c r="M60" s="52"/>
      <c r="N60" s="52">
        <v>1.8</v>
      </c>
      <c r="O60" s="52"/>
      <c r="P60" s="52"/>
      <c r="Q60" s="52">
        <v>3.6</v>
      </c>
      <c r="R60" s="52"/>
      <c r="S60" s="52">
        <v>1.8</v>
      </c>
      <c r="T60" s="52"/>
      <c r="U60" s="52">
        <v>1.8</v>
      </c>
      <c r="V60" s="52"/>
      <c r="W60" s="52">
        <v>1.8</v>
      </c>
      <c r="X60" s="52"/>
      <c r="Y60" s="52">
        <v>1.8</v>
      </c>
    </row>
    <row r="61" spans="1:25">
      <c r="A61" s="48" t="s">
        <v>32</v>
      </c>
      <c r="B61" s="46">
        <f t="shared" si="23"/>
        <v>228.6</v>
      </c>
      <c r="C61" s="52"/>
      <c r="D61" s="52"/>
      <c r="E61" s="52"/>
      <c r="F61" s="52"/>
      <c r="G61" s="52">
        <v>50.4</v>
      </c>
      <c r="H61" s="52"/>
      <c r="I61" s="52">
        <v>27</v>
      </c>
      <c r="J61" s="52"/>
      <c r="K61" s="52">
        <v>12.6</v>
      </c>
      <c r="L61" s="52"/>
      <c r="M61" s="52">
        <v>27</v>
      </c>
      <c r="N61" s="52"/>
      <c r="O61" s="52"/>
      <c r="P61" s="52">
        <v>37.8</v>
      </c>
      <c r="Q61" s="52"/>
      <c r="R61" s="52">
        <v>18</v>
      </c>
      <c r="S61" s="52"/>
      <c r="T61" s="52">
        <v>14.4</v>
      </c>
      <c r="U61" s="52"/>
      <c r="V61" s="52">
        <v>14.4</v>
      </c>
      <c r="W61" s="52"/>
      <c r="X61" s="52">
        <v>27</v>
      </c>
      <c r="Y61" s="52"/>
    </row>
    <row r="62" spans="1:25">
      <c r="A62" s="45" t="s">
        <v>47</v>
      </c>
      <c r="B62" s="46">
        <f>B63+B68</f>
        <v>230.98</v>
      </c>
      <c r="C62" s="46">
        <f>C63+C68</f>
        <v>12.01</v>
      </c>
      <c r="D62" s="46">
        <f t="shared" ref="C62:Y62" si="24">D63+D68</f>
        <v>60.58</v>
      </c>
      <c r="E62" s="46">
        <f t="shared" si="24"/>
        <v>11.95</v>
      </c>
      <c r="F62" s="46">
        <f t="shared" si="24"/>
        <v>43.28</v>
      </c>
      <c r="G62" s="46">
        <f t="shared" si="24"/>
        <v>13.47</v>
      </c>
      <c r="H62" s="46">
        <f t="shared" si="24"/>
        <v>0.99</v>
      </c>
      <c r="I62" s="46">
        <f t="shared" si="24"/>
        <v>7.21</v>
      </c>
      <c r="J62" s="46">
        <f t="shared" si="24"/>
        <v>0.99</v>
      </c>
      <c r="K62" s="46">
        <f t="shared" si="24"/>
        <v>3.37</v>
      </c>
      <c r="L62" s="46">
        <f t="shared" si="24"/>
        <v>0.5</v>
      </c>
      <c r="M62" s="46">
        <f t="shared" si="24"/>
        <v>7.22</v>
      </c>
      <c r="N62" s="46">
        <f t="shared" si="24"/>
        <v>0.5</v>
      </c>
      <c r="O62" s="46">
        <f t="shared" si="24"/>
        <v>36.1</v>
      </c>
      <c r="P62" s="46">
        <f t="shared" si="24"/>
        <v>10.12</v>
      </c>
      <c r="Q62" s="46">
        <f t="shared" si="24"/>
        <v>0.99</v>
      </c>
      <c r="R62" s="46">
        <f t="shared" si="24"/>
        <v>4.81</v>
      </c>
      <c r="S62" s="46">
        <f t="shared" si="24"/>
        <v>0.5</v>
      </c>
      <c r="T62" s="46">
        <f t="shared" si="24"/>
        <v>3.84</v>
      </c>
      <c r="U62" s="46">
        <f t="shared" si="24"/>
        <v>0.5</v>
      </c>
      <c r="V62" s="46">
        <f t="shared" si="24"/>
        <v>3.84</v>
      </c>
      <c r="W62" s="46">
        <f t="shared" si="24"/>
        <v>0.5</v>
      </c>
      <c r="X62" s="46">
        <f t="shared" si="24"/>
        <v>7.21</v>
      </c>
      <c r="Y62" s="46">
        <f t="shared" si="24"/>
        <v>0.5</v>
      </c>
    </row>
    <row r="63" ht="36" spans="1:25">
      <c r="A63" s="54" t="s">
        <v>48</v>
      </c>
      <c r="B63" s="46">
        <f t="shared" si="23"/>
        <v>230.55</v>
      </c>
      <c r="C63" s="49">
        <f t="shared" ref="C63:Y63" si="25">C64+C65+C66+C67</f>
        <v>12</v>
      </c>
      <c r="D63" s="49">
        <f t="shared" si="25"/>
        <v>60.48</v>
      </c>
      <c r="E63" s="49">
        <f t="shared" si="25"/>
        <v>11.94</v>
      </c>
      <c r="F63" s="49">
        <f t="shared" si="25"/>
        <v>43.2</v>
      </c>
      <c r="G63" s="49">
        <f t="shared" si="25"/>
        <v>13.44</v>
      </c>
      <c r="H63" s="49">
        <f t="shared" si="25"/>
        <v>0.99</v>
      </c>
      <c r="I63" s="49">
        <f t="shared" si="25"/>
        <v>7.2</v>
      </c>
      <c r="J63" s="49">
        <f t="shared" si="25"/>
        <v>0.99</v>
      </c>
      <c r="K63" s="49">
        <f t="shared" si="25"/>
        <v>3.36</v>
      </c>
      <c r="L63" s="49">
        <f t="shared" si="25"/>
        <v>0.5</v>
      </c>
      <c r="M63" s="49">
        <f t="shared" si="25"/>
        <v>7.2</v>
      </c>
      <c r="N63" s="49">
        <f t="shared" si="25"/>
        <v>0.5</v>
      </c>
      <c r="O63" s="49">
        <f t="shared" si="25"/>
        <v>36</v>
      </c>
      <c r="P63" s="49">
        <f t="shared" si="25"/>
        <v>10.08</v>
      </c>
      <c r="Q63" s="49">
        <f t="shared" si="25"/>
        <v>0.99</v>
      </c>
      <c r="R63" s="49">
        <f t="shared" si="25"/>
        <v>4.8</v>
      </c>
      <c r="S63" s="49">
        <f t="shared" si="25"/>
        <v>0.5</v>
      </c>
      <c r="T63" s="49">
        <f t="shared" si="25"/>
        <v>3.84</v>
      </c>
      <c r="U63" s="49">
        <f t="shared" si="25"/>
        <v>0.5</v>
      </c>
      <c r="V63" s="49">
        <f t="shared" si="25"/>
        <v>3.84</v>
      </c>
      <c r="W63" s="49">
        <f t="shared" si="25"/>
        <v>0.5</v>
      </c>
      <c r="X63" s="49">
        <f t="shared" si="25"/>
        <v>7.2</v>
      </c>
      <c r="Y63" s="49">
        <f t="shared" si="25"/>
        <v>0.5</v>
      </c>
    </row>
    <row r="64" spans="1:25">
      <c r="A64" s="48" t="s">
        <v>31</v>
      </c>
      <c r="B64" s="46">
        <f t="shared" ref="B64:B75" si="26">C64+D64+E64+F64+G64+H64+I64+J64+K64+L64+M64+N64+O64+P64+Q64+R64+S64+T64+U64+V64+W64+X64+Y64</f>
        <v>17.91</v>
      </c>
      <c r="C64" s="49"/>
      <c r="D64" s="49"/>
      <c r="E64" s="52">
        <v>11.94</v>
      </c>
      <c r="F64" s="49"/>
      <c r="G64" s="49"/>
      <c r="H64" s="52">
        <v>0.99</v>
      </c>
      <c r="I64" s="49"/>
      <c r="J64" s="52">
        <v>0.99</v>
      </c>
      <c r="K64" s="49"/>
      <c r="L64" s="52">
        <v>0.5</v>
      </c>
      <c r="M64" s="49"/>
      <c r="N64" s="52">
        <v>0.5</v>
      </c>
      <c r="O64" s="49"/>
      <c r="P64" s="49"/>
      <c r="Q64" s="52">
        <v>0.99</v>
      </c>
      <c r="R64" s="49"/>
      <c r="S64" s="52">
        <v>0.5</v>
      </c>
      <c r="T64" s="49"/>
      <c r="U64" s="52">
        <v>0.5</v>
      </c>
      <c r="V64" s="49"/>
      <c r="W64" s="52">
        <v>0.5</v>
      </c>
      <c r="X64" s="49"/>
      <c r="Y64" s="52">
        <v>0.5</v>
      </c>
    </row>
    <row r="65" spans="1:25">
      <c r="A65" s="48" t="s">
        <v>32</v>
      </c>
      <c r="B65" s="46">
        <f t="shared" si="26"/>
        <v>140.16</v>
      </c>
      <c r="C65" s="49"/>
      <c r="D65" s="49"/>
      <c r="E65" s="49"/>
      <c r="F65" s="52">
        <v>43.2</v>
      </c>
      <c r="G65" s="52">
        <v>13.44</v>
      </c>
      <c r="H65" s="49"/>
      <c r="I65" s="52">
        <v>7.2</v>
      </c>
      <c r="J65" s="49"/>
      <c r="K65" s="52">
        <v>3.36</v>
      </c>
      <c r="L65" s="49"/>
      <c r="M65" s="52">
        <v>7.2</v>
      </c>
      <c r="N65" s="49"/>
      <c r="O65" s="52">
        <v>36</v>
      </c>
      <c r="P65" s="52">
        <v>10.08</v>
      </c>
      <c r="Q65" s="49"/>
      <c r="R65" s="52">
        <v>4.8</v>
      </c>
      <c r="S65" s="49"/>
      <c r="T65" s="52">
        <v>3.84</v>
      </c>
      <c r="U65" s="49"/>
      <c r="V65" s="52">
        <v>3.84</v>
      </c>
      <c r="W65" s="49"/>
      <c r="X65" s="52">
        <v>7.2</v>
      </c>
      <c r="Y65" s="49"/>
    </row>
    <row r="66" spans="1:25">
      <c r="A66" s="48" t="s">
        <v>33</v>
      </c>
      <c r="B66" s="46">
        <f t="shared" si="26"/>
        <v>60.48</v>
      </c>
      <c r="C66" s="49"/>
      <c r="D66" s="52">
        <v>60.48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>
      <c r="A67" s="48" t="s">
        <v>34</v>
      </c>
      <c r="B67" s="46">
        <f t="shared" si="26"/>
        <v>12</v>
      </c>
      <c r="C67" s="52">
        <v>12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>
      <c r="A68" s="45" t="s">
        <v>49</v>
      </c>
      <c r="B68" s="46">
        <f t="shared" si="26"/>
        <v>0.43</v>
      </c>
      <c r="C68" s="49">
        <v>0.01</v>
      </c>
      <c r="D68" s="49">
        <f>D69+D70+D71+D72</f>
        <v>0.1</v>
      </c>
      <c r="E68" s="49">
        <v>0.01</v>
      </c>
      <c r="F68" s="49">
        <v>0.08</v>
      </c>
      <c r="G68" s="49">
        <f>G69+G70+G71+G72</f>
        <v>0.03</v>
      </c>
      <c r="H68" s="52"/>
      <c r="I68" s="49">
        <f>I69+I70+I71+I72</f>
        <v>0.01</v>
      </c>
      <c r="J68" s="52"/>
      <c r="K68" s="49">
        <f>K69+K70+K71+K72</f>
        <v>0.01</v>
      </c>
      <c r="L68" s="52"/>
      <c r="M68" s="49">
        <f>M69+M70+M71+M72</f>
        <v>0.02</v>
      </c>
      <c r="N68" s="49"/>
      <c r="O68" s="49">
        <f>O69+O70+O71+O72</f>
        <v>0.1</v>
      </c>
      <c r="P68" s="49">
        <f>P69+P70+P71+P72</f>
        <v>0.04</v>
      </c>
      <c r="Q68" s="49"/>
      <c r="R68" s="49">
        <f>R69+R70+R71+R72</f>
        <v>0.01</v>
      </c>
      <c r="S68" s="49"/>
      <c r="T68" s="49"/>
      <c r="U68" s="49"/>
      <c r="V68" s="49"/>
      <c r="W68" s="49"/>
      <c r="X68" s="49">
        <f>X69+X70+X71+X72</f>
        <v>0.01</v>
      </c>
      <c r="Y68" s="49"/>
    </row>
    <row r="69" ht="35" customHeight="1" spans="1:25">
      <c r="A69" s="48" t="s">
        <v>31</v>
      </c>
      <c r="B69" s="46">
        <f t="shared" si="26"/>
        <v>0.02</v>
      </c>
      <c r="C69" s="52"/>
      <c r="D69" s="52"/>
      <c r="E69" s="52">
        <v>0.02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ht="35" customHeight="1" spans="1:25">
      <c r="A70" s="48" t="s">
        <v>32</v>
      </c>
      <c r="B70" s="46">
        <f t="shared" si="26"/>
        <v>0.32</v>
      </c>
      <c r="C70" s="52"/>
      <c r="D70" s="52"/>
      <c r="E70" s="52"/>
      <c r="F70" s="52">
        <v>0.09</v>
      </c>
      <c r="G70" s="52">
        <v>0.03</v>
      </c>
      <c r="H70" s="52"/>
      <c r="I70" s="52">
        <v>0.01</v>
      </c>
      <c r="J70" s="52"/>
      <c r="K70" s="52">
        <v>0.01</v>
      </c>
      <c r="L70" s="52"/>
      <c r="M70" s="52">
        <v>0.02</v>
      </c>
      <c r="N70" s="52"/>
      <c r="O70" s="52">
        <v>0.1</v>
      </c>
      <c r="P70" s="52">
        <v>0.04</v>
      </c>
      <c r="Q70" s="52"/>
      <c r="R70" s="52">
        <v>0.01</v>
      </c>
      <c r="S70" s="52"/>
      <c r="T70" s="52"/>
      <c r="U70" s="52"/>
      <c r="V70" s="52"/>
      <c r="W70" s="52"/>
      <c r="X70" s="52">
        <v>0.01</v>
      </c>
      <c r="Y70" s="52"/>
    </row>
    <row r="71" ht="35" customHeight="1" spans="1:25">
      <c r="A71" s="48" t="s">
        <v>33</v>
      </c>
      <c r="B71" s="46">
        <f t="shared" si="26"/>
        <v>0.1</v>
      </c>
      <c r="C71" s="49"/>
      <c r="D71" s="52">
        <v>0.1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ht="35" customHeight="1" spans="1:25">
      <c r="A72" s="48" t="s">
        <v>34</v>
      </c>
      <c r="B72" s="46">
        <f t="shared" si="26"/>
        <v>0.02</v>
      </c>
      <c r="C72" s="52">
        <v>0.02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>
      <c r="A73" s="41" t="s">
        <v>50</v>
      </c>
      <c r="B73" s="46">
        <f>B74+B90+B97+B100+B109+B113+B118+B123+B128+B133</f>
        <v>1395.01</v>
      </c>
      <c r="C73" s="46">
        <f t="shared" ref="C73:Y73" si="27">C74+C90+C97+C100+C109+C113+C118+C123+C128+C133</f>
        <v>44.07</v>
      </c>
      <c r="D73" s="46">
        <f t="shared" si="27"/>
        <v>362.35</v>
      </c>
      <c r="E73" s="46">
        <f t="shared" si="27"/>
        <v>245.41</v>
      </c>
      <c r="F73" s="46">
        <f t="shared" si="27"/>
        <v>203.95</v>
      </c>
      <c r="G73" s="46">
        <f t="shared" si="27"/>
        <v>53.28</v>
      </c>
      <c r="H73" s="46">
        <f t="shared" si="27"/>
        <v>42.36</v>
      </c>
      <c r="I73" s="46">
        <f t="shared" si="27"/>
        <v>28.87</v>
      </c>
      <c r="J73" s="46">
        <f t="shared" si="27"/>
        <v>21.14</v>
      </c>
      <c r="K73" s="46">
        <f t="shared" si="27"/>
        <v>14.09</v>
      </c>
      <c r="L73" s="46">
        <f t="shared" si="27"/>
        <v>4.83</v>
      </c>
      <c r="M73" s="46">
        <f t="shared" si="27"/>
        <v>27.6</v>
      </c>
      <c r="N73" s="46">
        <f t="shared" si="27"/>
        <v>6.82</v>
      </c>
      <c r="O73" s="46">
        <f t="shared" si="27"/>
        <v>177.51</v>
      </c>
      <c r="P73" s="46">
        <f t="shared" si="27"/>
        <v>41.53</v>
      </c>
      <c r="Q73" s="46">
        <f t="shared" si="27"/>
        <v>7.32</v>
      </c>
      <c r="R73" s="46">
        <f t="shared" si="27"/>
        <v>17.24</v>
      </c>
      <c r="S73" s="46">
        <f t="shared" si="27"/>
        <v>4.11</v>
      </c>
      <c r="T73" s="46">
        <f t="shared" si="27"/>
        <v>17.77</v>
      </c>
      <c r="U73" s="46">
        <f t="shared" si="27"/>
        <v>12.38</v>
      </c>
      <c r="V73" s="46">
        <f t="shared" si="27"/>
        <v>13.4</v>
      </c>
      <c r="W73" s="46">
        <f t="shared" si="27"/>
        <v>4.66</v>
      </c>
      <c r="X73" s="46">
        <f t="shared" si="27"/>
        <v>35.01</v>
      </c>
      <c r="Y73" s="46">
        <f t="shared" si="27"/>
        <v>9.31</v>
      </c>
    </row>
    <row r="74" spans="1:25">
      <c r="A74" s="45" t="s">
        <v>51</v>
      </c>
      <c r="B74" s="46">
        <f>B75+B79+B83+B88</f>
        <v>687.14</v>
      </c>
      <c r="C74" s="46"/>
      <c r="D74" s="46">
        <f t="shared" ref="C74:Y74" si="28">D75+D79+D83+D88</f>
        <v>225.94</v>
      </c>
      <c r="E74" s="46">
        <f t="shared" si="28"/>
        <v>40.81</v>
      </c>
      <c r="F74" s="46">
        <f t="shared" si="28"/>
        <v>124.82</v>
      </c>
      <c r="G74" s="46">
        <f t="shared" si="28"/>
        <v>29.48</v>
      </c>
      <c r="H74" s="46">
        <f t="shared" si="28"/>
        <v>8.54</v>
      </c>
      <c r="I74" s="46">
        <f t="shared" si="28"/>
        <v>16.83</v>
      </c>
      <c r="J74" s="46">
        <f t="shared" si="28"/>
        <v>5.57</v>
      </c>
      <c r="K74" s="46">
        <f t="shared" si="28"/>
        <v>8.79</v>
      </c>
      <c r="L74" s="46">
        <f t="shared" si="28"/>
        <v>2.87</v>
      </c>
      <c r="M74" s="46">
        <f t="shared" si="28"/>
        <v>16.2</v>
      </c>
      <c r="N74" s="46">
        <f t="shared" si="28"/>
        <v>4.27</v>
      </c>
      <c r="O74" s="46">
        <f t="shared" si="28"/>
        <v>106.88</v>
      </c>
      <c r="P74" s="46">
        <f t="shared" si="28"/>
        <v>23.22</v>
      </c>
      <c r="Q74" s="46">
        <f t="shared" si="28"/>
        <v>4.37</v>
      </c>
      <c r="R74" s="46">
        <f t="shared" si="28"/>
        <v>8.96</v>
      </c>
      <c r="S74" s="46">
        <f t="shared" si="28"/>
        <v>3.01</v>
      </c>
      <c r="T74" s="46">
        <f t="shared" si="28"/>
        <v>11.31</v>
      </c>
      <c r="U74" s="46">
        <f t="shared" si="28"/>
        <v>4.45</v>
      </c>
      <c r="V74" s="46">
        <f t="shared" si="28"/>
        <v>9.03</v>
      </c>
      <c r="W74" s="46">
        <f t="shared" si="28"/>
        <v>2.87</v>
      </c>
      <c r="X74" s="46">
        <f t="shared" si="28"/>
        <v>21.15</v>
      </c>
      <c r="Y74" s="46">
        <f t="shared" si="28"/>
        <v>7.77</v>
      </c>
    </row>
    <row r="75" spans="1:25">
      <c r="A75" s="48" t="s">
        <v>52</v>
      </c>
      <c r="B75" s="46">
        <f t="shared" si="26"/>
        <v>505.7</v>
      </c>
      <c r="C75" s="49"/>
      <c r="D75" s="49">
        <f t="shared" ref="D75:Y75" si="29">D76+D77+D78</f>
        <v>159.48</v>
      </c>
      <c r="E75" s="49">
        <f t="shared" si="29"/>
        <v>40.81</v>
      </c>
      <c r="F75" s="49">
        <f t="shared" si="29"/>
        <v>91.98</v>
      </c>
      <c r="G75" s="49">
        <f t="shared" si="29"/>
        <v>21.98</v>
      </c>
      <c r="H75" s="49">
        <f t="shared" si="29"/>
        <v>6.16</v>
      </c>
      <c r="I75" s="49">
        <f t="shared" si="29"/>
        <v>13.37</v>
      </c>
      <c r="J75" s="49">
        <f t="shared" si="29"/>
        <v>4.97</v>
      </c>
      <c r="K75" s="49">
        <f t="shared" si="29"/>
        <v>4.34</v>
      </c>
      <c r="L75" s="49">
        <f t="shared" si="29"/>
        <v>2.87</v>
      </c>
      <c r="M75" s="49">
        <f t="shared" si="29"/>
        <v>10.92</v>
      </c>
      <c r="N75" s="49">
        <f t="shared" si="29"/>
        <v>4.27</v>
      </c>
      <c r="O75" s="49">
        <f t="shared" si="29"/>
        <v>76.86</v>
      </c>
      <c r="P75" s="49">
        <f t="shared" si="29"/>
        <v>13.72</v>
      </c>
      <c r="Q75" s="49">
        <f t="shared" si="29"/>
        <v>3.78</v>
      </c>
      <c r="R75" s="49">
        <f t="shared" si="29"/>
        <v>6.86</v>
      </c>
      <c r="S75" s="49">
        <f t="shared" si="29"/>
        <v>3.01</v>
      </c>
      <c r="T75" s="49">
        <f t="shared" si="29"/>
        <v>5.46</v>
      </c>
      <c r="U75" s="49">
        <f t="shared" si="29"/>
        <v>4.27</v>
      </c>
      <c r="V75" s="49">
        <f t="shared" si="29"/>
        <v>3.64</v>
      </c>
      <c r="W75" s="49">
        <f t="shared" si="29"/>
        <v>2.87</v>
      </c>
      <c r="X75" s="49">
        <f t="shared" si="29"/>
        <v>16.31</v>
      </c>
      <c r="Y75" s="49">
        <f t="shared" si="29"/>
        <v>7.77</v>
      </c>
    </row>
    <row r="76" spans="1:25">
      <c r="A76" s="48" t="s">
        <v>31</v>
      </c>
      <c r="B76" s="46">
        <f t="shared" ref="B76:B79" si="30">C76+D76+E76+F76+G76+H76+I76+J76+K76+L76+M76+N76+O76+P76+Q76+R76+S76+T76+U76+V76+W76+X76+Y76</f>
        <v>80.78</v>
      </c>
      <c r="C76" s="49"/>
      <c r="D76" s="49"/>
      <c r="E76" s="49">
        <v>40.81</v>
      </c>
      <c r="F76" s="49"/>
      <c r="G76" s="49"/>
      <c r="H76" s="49">
        <v>6.16</v>
      </c>
      <c r="I76" s="49"/>
      <c r="J76" s="49">
        <v>4.97</v>
      </c>
      <c r="K76" s="49"/>
      <c r="L76" s="49">
        <v>2.87</v>
      </c>
      <c r="M76" s="49"/>
      <c r="N76" s="49">
        <v>4.27</v>
      </c>
      <c r="O76" s="49"/>
      <c r="P76" s="49"/>
      <c r="Q76" s="49">
        <v>3.78</v>
      </c>
      <c r="R76" s="49"/>
      <c r="S76" s="49">
        <v>3.01</v>
      </c>
      <c r="T76" s="49"/>
      <c r="U76" s="49">
        <v>4.27</v>
      </c>
      <c r="V76" s="49"/>
      <c r="W76" s="49">
        <v>2.87</v>
      </c>
      <c r="X76" s="49"/>
      <c r="Y76" s="49">
        <v>7.77</v>
      </c>
    </row>
    <row r="77" spans="1:25">
      <c r="A77" s="48" t="s">
        <v>32</v>
      </c>
      <c r="B77" s="46">
        <f t="shared" si="30"/>
        <v>265.44</v>
      </c>
      <c r="C77" s="49"/>
      <c r="D77" s="49"/>
      <c r="E77" s="49"/>
      <c r="F77" s="49">
        <v>91.98</v>
      </c>
      <c r="G77" s="49">
        <v>21.98</v>
      </c>
      <c r="H77" s="49"/>
      <c r="I77" s="49">
        <v>13.37</v>
      </c>
      <c r="J77" s="49"/>
      <c r="K77" s="49">
        <v>4.34</v>
      </c>
      <c r="L77" s="49"/>
      <c r="M77" s="49">
        <v>10.92</v>
      </c>
      <c r="N77" s="49"/>
      <c r="O77" s="49">
        <v>76.86</v>
      </c>
      <c r="P77" s="49">
        <v>13.72</v>
      </c>
      <c r="Q77" s="49"/>
      <c r="R77" s="49">
        <v>6.86</v>
      </c>
      <c r="S77" s="49"/>
      <c r="T77" s="49">
        <v>5.46</v>
      </c>
      <c r="U77" s="49"/>
      <c r="V77" s="49">
        <v>3.64</v>
      </c>
      <c r="W77" s="49"/>
      <c r="X77" s="49">
        <v>16.31</v>
      </c>
      <c r="Y77" s="49"/>
    </row>
    <row r="78" spans="1:25">
      <c r="A78" s="48" t="s">
        <v>33</v>
      </c>
      <c r="B78" s="46">
        <f t="shared" si="30"/>
        <v>159.48</v>
      </c>
      <c r="C78" s="49"/>
      <c r="D78" s="49">
        <v>159.48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>
      <c r="A79" s="55" t="s">
        <v>53</v>
      </c>
      <c r="B79" s="46">
        <f t="shared" si="30"/>
        <v>106.8</v>
      </c>
      <c r="C79" s="49"/>
      <c r="D79" s="49">
        <f t="shared" ref="D79:Y79" si="31">D80+D81+D82</f>
        <v>42.6</v>
      </c>
      <c r="E79" s="49"/>
      <c r="F79" s="49">
        <f t="shared" si="31"/>
        <v>25.2</v>
      </c>
      <c r="G79" s="49">
        <f t="shared" si="31"/>
        <v>1.2</v>
      </c>
      <c r="H79" s="49">
        <f t="shared" si="31"/>
        <v>0.6</v>
      </c>
      <c r="I79" s="49">
        <f t="shared" si="31"/>
        <v>1.8</v>
      </c>
      <c r="J79" s="49">
        <f t="shared" si="31"/>
        <v>0.6</v>
      </c>
      <c r="K79" s="49">
        <f t="shared" si="31"/>
        <v>0.6</v>
      </c>
      <c r="L79" s="49"/>
      <c r="M79" s="49">
        <f t="shared" si="31"/>
        <v>3.6</v>
      </c>
      <c r="N79" s="49"/>
      <c r="O79" s="49">
        <f t="shared" si="31"/>
        <v>17.4</v>
      </c>
      <c r="P79" s="49">
        <f t="shared" si="31"/>
        <v>5.4</v>
      </c>
      <c r="Q79" s="49"/>
      <c r="R79" s="49"/>
      <c r="S79" s="49"/>
      <c r="T79" s="49">
        <f t="shared" si="31"/>
        <v>3</v>
      </c>
      <c r="U79" s="49"/>
      <c r="V79" s="49">
        <f t="shared" si="31"/>
        <v>1.8</v>
      </c>
      <c r="W79" s="49"/>
      <c r="X79" s="49">
        <f t="shared" si="31"/>
        <v>3</v>
      </c>
      <c r="Y79" s="49"/>
    </row>
    <row r="80" spans="1:25">
      <c r="A80" s="48" t="s">
        <v>31</v>
      </c>
      <c r="B80" s="46">
        <f t="shared" ref="B80:B89" si="32">C80+D80+E80+F80+G80+H80+I80+J80+K80+L80+M80+N80+O80+P80+Q80+R80+S80+T80+U80+V80+W80+X80+Y80</f>
        <v>1.2</v>
      </c>
      <c r="C80" s="49"/>
      <c r="D80" s="49"/>
      <c r="E80" s="49"/>
      <c r="F80" s="49"/>
      <c r="G80" s="49"/>
      <c r="H80" s="49">
        <v>0.6</v>
      </c>
      <c r="I80" s="49"/>
      <c r="J80" s="49">
        <v>0.6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>
      <c r="A81" s="48" t="s">
        <v>32</v>
      </c>
      <c r="B81" s="46">
        <f t="shared" si="32"/>
        <v>63</v>
      </c>
      <c r="C81" s="49"/>
      <c r="D81" s="49"/>
      <c r="E81" s="49"/>
      <c r="F81" s="49">
        <v>25.2</v>
      </c>
      <c r="G81" s="49">
        <v>1.2</v>
      </c>
      <c r="H81" s="49"/>
      <c r="I81" s="49">
        <v>1.8</v>
      </c>
      <c r="J81" s="49"/>
      <c r="K81" s="49">
        <v>0.6</v>
      </c>
      <c r="L81" s="49"/>
      <c r="M81" s="49">
        <v>3.6</v>
      </c>
      <c r="N81" s="49"/>
      <c r="O81" s="49">
        <v>17.4</v>
      </c>
      <c r="P81" s="49">
        <v>5.4</v>
      </c>
      <c r="Q81" s="49"/>
      <c r="R81" s="49"/>
      <c r="S81" s="49"/>
      <c r="T81" s="49">
        <v>3</v>
      </c>
      <c r="U81" s="49"/>
      <c r="V81" s="49">
        <v>1.8</v>
      </c>
      <c r="W81" s="49"/>
      <c r="X81" s="49">
        <v>3</v>
      </c>
      <c r="Y81" s="49"/>
    </row>
    <row r="82" spans="1:25">
      <c r="A82" s="48" t="s">
        <v>33</v>
      </c>
      <c r="B82" s="46">
        <f t="shared" si="32"/>
        <v>42.6</v>
      </c>
      <c r="C82" s="49"/>
      <c r="D82" s="49">
        <v>42.6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>
      <c r="A83" s="55" t="s">
        <v>54</v>
      </c>
      <c r="B83" s="46">
        <f t="shared" si="32"/>
        <v>67.36</v>
      </c>
      <c r="C83" s="49"/>
      <c r="D83" s="49">
        <f t="shared" ref="D83:Y83" si="33">D84+D85+D86+D87</f>
        <v>23.86</v>
      </c>
      <c r="E83" s="49"/>
      <c r="F83" s="49">
        <f t="shared" si="33"/>
        <v>7.64</v>
      </c>
      <c r="G83" s="49">
        <f t="shared" si="33"/>
        <v>6.3</v>
      </c>
      <c r="H83" s="49">
        <f t="shared" si="33"/>
        <v>1.78</v>
      </c>
      <c r="I83" s="49">
        <f t="shared" si="33"/>
        <v>1.66</v>
      </c>
      <c r="J83" s="49"/>
      <c r="K83" s="49">
        <f t="shared" si="33"/>
        <v>1.26</v>
      </c>
      <c r="L83" s="49"/>
      <c r="M83" s="49">
        <f t="shared" si="33"/>
        <v>1.68</v>
      </c>
      <c r="N83" s="49"/>
      <c r="O83" s="49">
        <f t="shared" si="33"/>
        <v>12.62</v>
      </c>
      <c r="P83" s="49">
        <f t="shared" si="33"/>
        <v>4.1</v>
      </c>
      <c r="Q83" s="49">
        <f t="shared" si="33"/>
        <v>0.38</v>
      </c>
      <c r="R83" s="49">
        <f t="shared" si="33"/>
        <v>1.96</v>
      </c>
      <c r="S83" s="49"/>
      <c r="T83" s="49">
        <f t="shared" si="33"/>
        <v>1.66</v>
      </c>
      <c r="U83" s="49">
        <f t="shared" si="33"/>
        <v>0.18</v>
      </c>
      <c r="V83" s="49">
        <f t="shared" si="33"/>
        <v>0.44</v>
      </c>
      <c r="W83" s="49"/>
      <c r="X83" s="49">
        <f t="shared" si="33"/>
        <v>1.84</v>
      </c>
      <c r="Y83" s="49"/>
    </row>
    <row r="84" spans="1:25">
      <c r="A84" s="48" t="s">
        <v>31</v>
      </c>
      <c r="B84" s="46">
        <f t="shared" si="32"/>
        <v>2.32</v>
      </c>
      <c r="C84" s="49"/>
      <c r="D84" s="49"/>
      <c r="E84" s="49"/>
      <c r="F84" s="49"/>
      <c r="G84" s="49"/>
      <c r="H84" s="49">
        <v>1.76</v>
      </c>
      <c r="I84" s="49"/>
      <c r="J84" s="49"/>
      <c r="K84" s="49"/>
      <c r="L84" s="49"/>
      <c r="M84" s="49"/>
      <c r="N84" s="49"/>
      <c r="O84" s="49"/>
      <c r="P84" s="49"/>
      <c r="Q84" s="49">
        <v>0.38</v>
      </c>
      <c r="R84" s="49"/>
      <c r="S84" s="49"/>
      <c r="T84" s="49"/>
      <c r="U84" s="49">
        <v>0.18</v>
      </c>
      <c r="V84" s="49"/>
      <c r="W84" s="49"/>
      <c r="X84" s="49"/>
      <c r="Y84" s="49"/>
    </row>
    <row r="85" spans="1:25">
      <c r="A85" s="48" t="s">
        <v>32</v>
      </c>
      <c r="B85" s="46">
        <f t="shared" si="32"/>
        <v>40.12</v>
      </c>
      <c r="C85" s="49"/>
      <c r="D85" s="49"/>
      <c r="E85" s="49"/>
      <c r="F85" s="49">
        <v>7.42</v>
      </c>
      <c r="G85" s="49">
        <v>6.26</v>
      </c>
      <c r="H85" s="49"/>
      <c r="I85" s="49">
        <v>1.64</v>
      </c>
      <c r="J85" s="49"/>
      <c r="K85" s="49">
        <v>1.24</v>
      </c>
      <c r="L85" s="49"/>
      <c r="M85" s="49">
        <v>1.6</v>
      </c>
      <c r="N85" s="49"/>
      <c r="O85" s="49">
        <v>12.32</v>
      </c>
      <c r="P85" s="49">
        <v>3.92</v>
      </c>
      <c r="Q85" s="49"/>
      <c r="R85" s="49">
        <v>1.96</v>
      </c>
      <c r="S85" s="49"/>
      <c r="T85" s="49">
        <v>1.56</v>
      </c>
      <c r="U85" s="49"/>
      <c r="V85" s="49">
        <v>0.42</v>
      </c>
      <c r="W85" s="49"/>
      <c r="X85" s="49">
        <v>1.78</v>
      </c>
      <c r="Y85" s="49"/>
    </row>
    <row r="86" spans="1:25">
      <c r="A86" s="48" t="s">
        <v>33</v>
      </c>
      <c r="B86" s="46">
        <f t="shared" si="32"/>
        <v>23.4</v>
      </c>
      <c r="C86" s="49"/>
      <c r="D86" s="49">
        <v>23.4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>
      <c r="A87" s="48" t="s">
        <v>55</v>
      </c>
      <c r="B87" s="46">
        <f t="shared" si="32"/>
        <v>1.52</v>
      </c>
      <c r="C87" s="49"/>
      <c r="D87" s="49">
        <v>0.46</v>
      </c>
      <c r="E87" s="49"/>
      <c r="F87" s="49">
        <v>0.22</v>
      </c>
      <c r="G87" s="49">
        <v>0.04</v>
      </c>
      <c r="H87" s="49">
        <v>0.02</v>
      </c>
      <c r="I87" s="49">
        <v>0.02</v>
      </c>
      <c r="J87" s="49"/>
      <c r="K87" s="49">
        <v>0.02</v>
      </c>
      <c r="L87" s="49"/>
      <c r="M87" s="49">
        <v>0.08</v>
      </c>
      <c r="N87" s="49"/>
      <c r="O87" s="49">
        <v>0.3</v>
      </c>
      <c r="P87" s="49">
        <v>0.18</v>
      </c>
      <c r="Q87" s="49"/>
      <c r="R87" s="49"/>
      <c r="S87" s="49"/>
      <c r="T87" s="49">
        <v>0.1</v>
      </c>
      <c r="U87" s="49"/>
      <c r="V87" s="49">
        <v>0.02</v>
      </c>
      <c r="W87" s="49"/>
      <c r="X87" s="49">
        <v>0.06</v>
      </c>
      <c r="Y87" s="49"/>
    </row>
    <row r="88" spans="1:25">
      <c r="A88" s="48" t="s">
        <v>56</v>
      </c>
      <c r="B88" s="46">
        <f t="shared" si="32"/>
        <v>7.28</v>
      </c>
      <c r="C88" s="49"/>
      <c r="D88" s="49"/>
      <c r="E88" s="49"/>
      <c r="F88" s="49"/>
      <c r="G88" s="49"/>
      <c r="H88" s="49"/>
      <c r="I88" s="49"/>
      <c r="J88" s="49"/>
      <c r="K88" s="49">
        <f>K89</f>
        <v>2.59</v>
      </c>
      <c r="L88" s="49"/>
      <c r="M88" s="49"/>
      <c r="N88" s="49"/>
      <c r="O88" s="49"/>
      <c r="P88" s="49"/>
      <c r="Q88" s="49">
        <f>Q89</f>
        <v>0.21</v>
      </c>
      <c r="R88" s="49">
        <f>R89</f>
        <v>0.14</v>
      </c>
      <c r="S88" s="49"/>
      <c r="T88" s="49">
        <f>T89</f>
        <v>1.19</v>
      </c>
      <c r="U88" s="49"/>
      <c r="V88" s="49">
        <f>V89</f>
        <v>3.15</v>
      </c>
      <c r="W88" s="49"/>
      <c r="X88" s="49"/>
      <c r="Y88" s="49"/>
    </row>
    <row r="89" spans="1:25">
      <c r="A89" s="48" t="s">
        <v>57</v>
      </c>
      <c r="B89" s="46">
        <f t="shared" si="32"/>
        <v>7.28</v>
      </c>
      <c r="C89" s="49"/>
      <c r="D89" s="49"/>
      <c r="E89" s="49"/>
      <c r="F89" s="49"/>
      <c r="G89" s="49"/>
      <c r="H89" s="49"/>
      <c r="I89" s="49"/>
      <c r="J89" s="49"/>
      <c r="K89" s="49">
        <v>2.59</v>
      </c>
      <c r="L89" s="49"/>
      <c r="M89" s="49"/>
      <c r="N89" s="49"/>
      <c r="O89" s="49"/>
      <c r="P89" s="49"/>
      <c r="Q89" s="49">
        <v>0.21</v>
      </c>
      <c r="R89" s="49">
        <v>0.14</v>
      </c>
      <c r="S89" s="49"/>
      <c r="T89" s="49">
        <v>1.19</v>
      </c>
      <c r="U89" s="49"/>
      <c r="V89" s="49">
        <v>3.15</v>
      </c>
      <c r="W89" s="49"/>
      <c r="X89" s="49"/>
      <c r="Y89" s="49"/>
    </row>
    <row r="90" spans="1:25">
      <c r="A90" s="45" t="s">
        <v>58</v>
      </c>
      <c r="B90" s="46">
        <f>B91+B94</f>
        <v>433.65</v>
      </c>
      <c r="C90" s="46"/>
      <c r="D90" s="46">
        <f t="shared" ref="C90:Y90" si="34">D91+D94</f>
        <v>70.03</v>
      </c>
      <c r="E90" s="46">
        <f t="shared" si="34"/>
        <v>198.08</v>
      </c>
      <c r="F90" s="46">
        <f t="shared" si="34"/>
        <v>35.25</v>
      </c>
      <c r="G90" s="46">
        <f t="shared" si="34"/>
        <v>8.22</v>
      </c>
      <c r="H90" s="46">
        <f t="shared" si="34"/>
        <v>32.04</v>
      </c>
      <c r="I90" s="46">
        <f t="shared" si="34"/>
        <v>5.04</v>
      </c>
      <c r="J90" s="46">
        <f t="shared" si="34"/>
        <v>15.12</v>
      </c>
      <c r="K90" s="46">
        <f t="shared" si="34"/>
        <v>1.64</v>
      </c>
      <c r="L90" s="46">
        <f t="shared" si="34"/>
        <v>1.56</v>
      </c>
      <c r="M90" s="46">
        <f t="shared" si="34"/>
        <v>4.21</v>
      </c>
      <c r="N90" s="46">
        <f t="shared" si="34"/>
        <v>2.32</v>
      </c>
      <c r="O90" s="46">
        <f t="shared" si="34"/>
        <v>29.3</v>
      </c>
      <c r="P90" s="46">
        <f t="shared" si="34"/>
        <v>5.33</v>
      </c>
      <c r="Q90" s="46">
        <f t="shared" si="34"/>
        <v>2.05</v>
      </c>
      <c r="R90" s="46">
        <f t="shared" si="34"/>
        <v>2.55</v>
      </c>
      <c r="S90" s="46">
        <f t="shared" si="34"/>
        <v>0.87</v>
      </c>
      <c r="T90" s="46">
        <f t="shared" si="34"/>
        <v>2.16</v>
      </c>
      <c r="U90" s="46">
        <f t="shared" si="34"/>
        <v>7.56</v>
      </c>
      <c r="V90" s="46">
        <f t="shared" si="34"/>
        <v>1.43</v>
      </c>
      <c r="W90" s="46">
        <f t="shared" si="34"/>
        <v>1.56</v>
      </c>
      <c r="X90" s="46">
        <f t="shared" si="34"/>
        <v>6.19</v>
      </c>
      <c r="Y90" s="46">
        <f t="shared" si="34"/>
        <v>1.14</v>
      </c>
    </row>
    <row r="91" spans="1:25">
      <c r="A91" s="48" t="s">
        <v>59</v>
      </c>
      <c r="B91" s="46">
        <f t="shared" ref="B90:B99" si="35">C91+D91+E91+F91+G91+H91+I91+J91+K91+L91+M91+N91+O91+P91+Q91+R91+S91+T91+U91+V91+W91+X91+Y91</f>
        <v>262.3</v>
      </c>
      <c r="C91" s="49"/>
      <c r="D91" s="49"/>
      <c r="E91" s="49">
        <f>E92+E93</f>
        <v>198.08</v>
      </c>
      <c r="F91" s="49"/>
      <c r="G91" s="49"/>
      <c r="H91" s="49">
        <f>H92+H93</f>
        <v>32.04</v>
      </c>
      <c r="I91" s="49"/>
      <c r="J91" s="49">
        <f>J92+J93</f>
        <v>15.12</v>
      </c>
      <c r="K91" s="49"/>
      <c r="L91" s="49">
        <f>L92+L93</f>
        <v>1.56</v>
      </c>
      <c r="M91" s="49"/>
      <c r="N91" s="49">
        <f>N92+N93</f>
        <v>2.32</v>
      </c>
      <c r="O91" s="49"/>
      <c r="P91" s="49"/>
      <c r="Q91" s="49">
        <f>Q92+Q93</f>
        <v>2.05</v>
      </c>
      <c r="R91" s="49"/>
      <c r="S91" s="49">
        <f>S92+S93</f>
        <v>0.87</v>
      </c>
      <c r="T91" s="49"/>
      <c r="U91" s="49">
        <f>U92+U93</f>
        <v>7.56</v>
      </c>
      <c r="V91" s="49"/>
      <c r="W91" s="49">
        <f>W92+W93</f>
        <v>1.56</v>
      </c>
      <c r="X91" s="49"/>
      <c r="Y91" s="49">
        <f>Y92+Y93</f>
        <v>1.14</v>
      </c>
    </row>
    <row r="92" spans="1:25">
      <c r="A92" s="48" t="s">
        <v>60</v>
      </c>
      <c r="B92" s="46">
        <f t="shared" si="35"/>
        <v>252.8</v>
      </c>
      <c r="C92" s="49"/>
      <c r="D92" s="49"/>
      <c r="E92" s="52">
        <v>198.08</v>
      </c>
      <c r="F92" s="49"/>
      <c r="G92" s="49"/>
      <c r="H92" s="52">
        <v>32.04</v>
      </c>
      <c r="I92" s="49"/>
      <c r="J92" s="52">
        <v>15.12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52">
        <v>7.56</v>
      </c>
      <c r="V92" s="49"/>
      <c r="W92" s="49"/>
      <c r="X92" s="49"/>
      <c r="Y92" s="49"/>
    </row>
    <row r="93" spans="1:25">
      <c r="A93" s="48" t="s">
        <v>61</v>
      </c>
      <c r="B93" s="46">
        <f t="shared" si="35"/>
        <v>9.5</v>
      </c>
      <c r="C93" s="49"/>
      <c r="D93" s="49"/>
      <c r="E93" s="49"/>
      <c r="F93" s="49"/>
      <c r="G93" s="49"/>
      <c r="H93" s="49"/>
      <c r="I93" s="49"/>
      <c r="J93" s="49"/>
      <c r="K93" s="49"/>
      <c r="L93" s="52">
        <v>1.56</v>
      </c>
      <c r="M93" s="49"/>
      <c r="N93" s="52">
        <v>2.32</v>
      </c>
      <c r="O93" s="49"/>
      <c r="P93" s="49"/>
      <c r="Q93" s="52">
        <v>2.05</v>
      </c>
      <c r="R93" s="49"/>
      <c r="S93" s="52">
        <v>0.87</v>
      </c>
      <c r="T93" s="49"/>
      <c r="U93" s="49"/>
      <c r="V93" s="49"/>
      <c r="W93" s="52">
        <v>1.56</v>
      </c>
      <c r="X93" s="49"/>
      <c r="Y93" s="52">
        <v>1.14</v>
      </c>
    </row>
    <row r="94" spans="1:25">
      <c r="A94" s="48" t="s">
        <v>62</v>
      </c>
      <c r="B94" s="46">
        <f t="shared" si="35"/>
        <v>171.35</v>
      </c>
      <c r="C94" s="49"/>
      <c r="D94" s="49">
        <f t="shared" ref="D94:Y94" si="36">D95+D96</f>
        <v>70.03</v>
      </c>
      <c r="E94" s="49"/>
      <c r="F94" s="49">
        <f t="shared" si="36"/>
        <v>35.25</v>
      </c>
      <c r="G94" s="49">
        <f t="shared" si="36"/>
        <v>8.22</v>
      </c>
      <c r="H94" s="49"/>
      <c r="I94" s="49">
        <f t="shared" si="36"/>
        <v>5.04</v>
      </c>
      <c r="J94" s="49"/>
      <c r="K94" s="49">
        <f t="shared" si="36"/>
        <v>1.64</v>
      </c>
      <c r="L94" s="49"/>
      <c r="M94" s="49">
        <f t="shared" si="36"/>
        <v>4.21</v>
      </c>
      <c r="N94" s="49"/>
      <c r="O94" s="49">
        <f t="shared" si="36"/>
        <v>29.3</v>
      </c>
      <c r="P94" s="49">
        <f t="shared" si="36"/>
        <v>5.33</v>
      </c>
      <c r="Q94" s="49"/>
      <c r="R94" s="49">
        <f t="shared" si="36"/>
        <v>2.55</v>
      </c>
      <c r="S94" s="49"/>
      <c r="T94" s="49">
        <f t="shared" si="36"/>
        <v>2.16</v>
      </c>
      <c r="U94" s="49"/>
      <c r="V94" s="49">
        <f t="shared" si="36"/>
        <v>1.43</v>
      </c>
      <c r="W94" s="49"/>
      <c r="X94" s="49">
        <f t="shared" si="36"/>
        <v>6.19</v>
      </c>
      <c r="Y94" s="49"/>
    </row>
    <row r="95" spans="1:25">
      <c r="A95" s="48" t="s">
        <v>57</v>
      </c>
      <c r="B95" s="46">
        <f t="shared" si="35"/>
        <v>101.32</v>
      </c>
      <c r="C95" s="52"/>
      <c r="D95" s="49"/>
      <c r="E95" s="49"/>
      <c r="F95" s="52">
        <v>35.25</v>
      </c>
      <c r="G95" s="52">
        <v>8.22</v>
      </c>
      <c r="H95" s="49"/>
      <c r="I95" s="52">
        <v>5.04</v>
      </c>
      <c r="J95" s="49"/>
      <c r="K95" s="52">
        <v>1.64</v>
      </c>
      <c r="L95" s="49"/>
      <c r="M95" s="52">
        <v>4.21</v>
      </c>
      <c r="N95" s="49"/>
      <c r="O95" s="52">
        <v>29.3</v>
      </c>
      <c r="P95" s="52">
        <v>5.33</v>
      </c>
      <c r="Q95" s="49"/>
      <c r="R95" s="52">
        <v>2.55</v>
      </c>
      <c r="S95" s="49"/>
      <c r="T95" s="52">
        <v>2.16</v>
      </c>
      <c r="U95" s="49"/>
      <c r="V95" s="52">
        <v>1.43</v>
      </c>
      <c r="W95" s="49"/>
      <c r="X95" s="52">
        <v>6.19</v>
      </c>
      <c r="Y95" s="49"/>
    </row>
    <row r="96" spans="1:25">
      <c r="A96" s="48" t="s">
        <v>63</v>
      </c>
      <c r="B96" s="46">
        <f t="shared" si="35"/>
        <v>70.03</v>
      </c>
      <c r="C96" s="49"/>
      <c r="D96" s="52">
        <v>70.03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>
      <c r="A97" s="56" t="s">
        <v>64</v>
      </c>
      <c r="B97" s="46">
        <f t="shared" si="35"/>
        <v>28.71</v>
      </c>
      <c r="C97" s="46"/>
      <c r="D97" s="46">
        <f t="shared" ref="B97:Y97" si="37">D98+D99</f>
        <v>9.22</v>
      </c>
      <c r="E97" s="46"/>
      <c r="F97" s="46">
        <f t="shared" si="37"/>
        <v>6.76</v>
      </c>
      <c r="G97" s="49">
        <f t="shared" si="37"/>
        <v>1.58</v>
      </c>
      <c r="H97" s="49"/>
      <c r="I97" s="49">
        <f t="shared" si="37"/>
        <v>0.97</v>
      </c>
      <c r="J97" s="49"/>
      <c r="K97" s="49">
        <f t="shared" si="37"/>
        <v>0.32</v>
      </c>
      <c r="L97" s="49"/>
      <c r="M97" s="49">
        <f t="shared" si="37"/>
        <v>0.81</v>
      </c>
      <c r="N97" s="49"/>
      <c r="O97" s="49">
        <f t="shared" si="37"/>
        <v>5.64</v>
      </c>
      <c r="P97" s="49">
        <f t="shared" si="37"/>
        <v>1.03</v>
      </c>
      <c r="Q97" s="49"/>
      <c r="R97" s="49">
        <f t="shared" si="37"/>
        <v>0.49</v>
      </c>
      <c r="S97" s="49"/>
      <c r="T97" s="49">
        <f t="shared" si="37"/>
        <v>0.42</v>
      </c>
      <c r="U97" s="49"/>
      <c r="V97" s="49">
        <f t="shared" si="37"/>
        <v>0.28</v>
      </c>
      <c r="W97" s="49"/>
      <c r="X97" s="49">
        <f t="shared" si="37"/>
        <v>1.19</v>
      </c>
      <c r="Y97" s="49"/>
    </row>
    <row r="98" spans="1:25">
      <c r="A98" s="48" t="s">
        <v>57</v>
      </c>
      <c r="B98" s="46">
        <f t="shared" si="35"/>
        <v>19.49</v>
      </c>
      <c r="C98" s="49"/>
      <c r="D98" s="49"/>
      <c r="E98" s="52"/>
      <c r="F98" s="52">
        <v>6.76</v>
      </c>
      <c r="G98" s="52">
        <v>1.58</v>
      </c>
      <c r="H98" s="52"/>
      <c r="I98" s="52">
        <v>0.97</v>
      </c>
      <c r="J98" s="52"/>
      <c r="K98" s="52">
        <v>0.32</v>
      </c>
      <c r="L98" s="52"/>
      <c r="M98" s="52">
        <v>0.81</v>
      </c>
      <c r="N98" s="52"/>
      <c r="O98" s="52">
        <v>5.64</v>
      </c>
      <c r="P98" s="52">
        <v>1.03</v>
      </c>
      <c r="Q98" s="52"/>
      <c r="R98" s="52">
        <v>0.49</v>
      </c>
      <c r="S98" s="52"/>
      <c r="T98" s="52">
        <v>0.42</v>
      </c>
      <c r="U98" s="52"/>
      <c r="V98" s="52">
        <v>0.28</v>
      </c>
      <c r="W98" s="52"/>
      <c r="X98" s="52">
        <v>1.19</v>
      </c>
      <c r="Y98" s="52"/>
    </row>
    <row r="99" spans="1:25">
      <c r="A99" s="48" t="s">
        <v>63</v>
      </c>
      <c r="B99" s="46">
        <f t="shared" si="35"/>
        <v>9.22</v>
      </c>
      <c r="C99" s="49"/>
      <c r="D99" s="52">
        <v>9.22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>
      <c r="A100" s="56" t="s">
        <v>65</v>
      </c>
      <c r="B100" s="46">
        <f>B101+B105</f>
        <v>52.06</v>
      </c>
      <c r="C100" s="46"/>
      <c r="D100" s="46">
        <f>D101+D105</f>
        <v>18.62</v>
      </c>
      <c r="E100" s="46"/>
      <c r="F100" s="46">
        <f t="shared" ref="E100:K100" si="38">F101+F105</f>
        <v>6.2</v>
      </c>
      <c r="G100" s="46">
        <f t="shared" si="38"/>
        <v>4.73</v>
      </c>
      <c r="H100" s="46">
        <f t="shared" si="38"/>
        <v>1.34</v>
      </c>
      <c r="I100" s="46">
        <f t="shared" si="38"/>
        <v>1.28</v>
      </c>
      <c r="J100" s="46">
        <f t="shared" si="38"/>
        <v>0.01</v>
      </c>
      <c r="K100" s="46">
        <f t="shared" si="38"/>
        <v>0.95</v>
      </c>
      <c r="L100" s="46"/>
      <c r="M100" s="46">
        <f t="shared" ref="L100:R100" si="39">M101+M105</f>
        <v>1.29</v>
      </c>
      <c r="N100" s="46"/>
      <c r="O100" s="46">
        <f t="shared" si="39"/>
        <v>9.62</v>
      </c>
      <c r="P100" s="46">
        <f t="shared" si="39"/>
        <v>3.08</v>
      </c>
      <c r="Q100" s="46">
        <f t="shared" si="39"/>
        <v>0.29</v>
      </c>
      <c r="R100" s="46">
        <f t="shared" ref="R100:Y100" si="40">R101+R105</f>
        <v>1.47</v>
      </c>
      <c r="S100" s="46"/>
      <c r="T100" s="46">
        <f t="shared" si="40"/>
        <v>1.25</v>
      </c>
      <c r="U100" s="46">
        <f t="shared" si="40"/>
        <v>0.14</v>
      </c>
      <c r="V100" s="46">
        <f t="shared" si="40"/>
        <v>0.37</v>
      </c>
      <c r="W100" s="46"/>
      <c r="X100" s="46">
        <f t="shared" si="40"/>
        <v>1.42</v>
      </c>
      <c r="Y100" s="46"/>
    </row>
    <row r="101" spans="1:25">
      <c r="A101" s="54" t="s">
        <v>66</v>
      </c>
      <c r="B101" s="46">
        <f t="shared" ref="B101:B109" si="41">C101+D101+E101+F101+G101+H101+I101+J101+K101+L101+M101+N101+O101+P101+Q101+R101+S101+T101+U101+V101+W101+X101+Y101</f>
        <v>49.35</v>
      </c>
      <c r="C101" s="49"/>
      <c r="D101" s="49">
        <f t="shared" ref="D101:Y101" si="42">D102+D103+D104</f>
        <v>17.55</v>
      </c>
      <c r="E101" s="49"/>
      <c r="F101" s="49">
        <f t="shared" si="42"/>
        <v>5.57</v>
      </c>
      <c r="G101" s="49">
        <f t="shared" si="42"/>
        <v>4.7</v>
      </c>
      <c r="H101" s="49">
        <f t="shared" si="42"/>
        <v>1.32</v>
      </c>
      <c r="I101" s="49">
        <f t="shared" si="42"/>
        <v>1.23</v>
      </c>
      <c r="J101" s="49"/>
      <c r="K101" s="49">
        <f t="shared" si="42"/>
        <v>0.93</v>
      </c>
      <c r="L101" s="49"/>
      <c r="M101" s="49">
        <f t="shared" si="42"/>
        <v>1.2</v>
      </c>
      <c r="N101" s="49"/>
      <c r="O101" s="49">
        <f t="shared" si="42"/>
        <v>9.18</v>
      </c>
      <c r="P101" s="49">
        <f t="shared" si="42"/>
        <v>2.94</v>
      </c>
      <c r="Q101" s="49">
        <f t="shared" si="42"/>
        <v>0.29</v>
      </c>
      <c r="R101" s="49">
        <f t="shared" si="42"/>
        <v>1.47</v>
      </c>
      <c r="S101" s="49"/>
      <c r="T101" s="49">
        <f t="shared" si="42"/>
        <v>1.17</v>
      </c>
      <c r="U101" s="49">
        <f t="shared" si="42"/>
        <v>0.14</v>
      </c>
      <c r="V101" s="49">
        <f t="shared" si="42"/>
        <v>0.32</v>
      </c>
      <c r="W101" s="49"/>
      <c r="X101" s="49">
        <f t="shared" si="42"/>
        <v>1.34</v>
      </c>
      <c r="Y101" s="49"/>
    </row>
    <row r="102" spans="1:25">
      <c r="A102" s="48" t="s">
        <v>31</v>
      </c>
      <c r="B102" s="46">
        <f t="shared" si="41"/>
        <v>1.75</v>
      </c>
      <c r="C102" s="49"/>
      <c r="D102" s="49"/>
      <c r="E102" s="49"/>
      <c r="F102" s="49"/>
      <c r="G102" s="49"/>
      <c r="H102" s="49">
        <v>1.32</v>
      </c>
      <c r="I102" s="49"/>
      <c r="J102" s="49"/>
      <c r="K102" s="49"/>
      <c r="L102" s="49"/>
      <c r="M102" s="49"/>
      <c r="N102" s="49"/>
      <c r="O102" s="49"/>
      <c r="P102" s="49"/>
      <c r="Q102" s="49">
        <v>0.29</v>
      </c>
      <c r="R102" s="49"/>
      <c r="S102" s="49"/>
      <c r="T102" s="49"/>
      <c r="U102" s="49">
        <v>0.14</v>
      </c>
      <c r="V102" s="49"/>
      <c r="W102" s="49"/>
      <c r="X102" s="49"/>
      <c r="Y102" s="49"/>
    </row>
    <row r="103" spans="1:25">
      <c r="A103" s="48" t="s">
        <v>32</v>
      </c>
      <c r="B103" s="46">
        <f t="shared" si="41"/>
        <v>30.05</v>
      </c>
      <c r="C103" s="49"/>
      <c r="D103" s="49"/>
      <c r="E103" s="49"/>
      <c r="F103" s="49">
        <v>5.57</v>
      </c>
      <c r="G103" s="49">
        <v>4.7</v>
      </c>
      <c r="H103" s="49"/>
      <c r="I103" s="49">
        <v>1.23</v>
      </c>
      <c r="J103" s="49"/>
      <c r="K103" s="49">
        <v>0.93</v>
      </c>
      <c r="L103" s="49"/>
      <c r="M103" s="49">
        <v>1.2</v>
      </c>
      <c r="N103" s="49"/>
      <c r="O103" s="49">
        <v>9.18</v>
      </c>
      <c r="P103" s="49">
        <v>2.94</v>
      </c>
      <c r="Q103" s="49"/>
      <c r="R103" s="49">
        <v>1.47</v>
      </c>
      <c r="S103" s="49"/>
      <c r="T103" s="49">
        <v>1.17</v>
      </c>
      <c r="U103" s="49"/>
      <c r="V103" s="49">
        <v>0.32</v>
      </c>
      <c r="W103" s="49"/>
      <c r="X103" s="49">
        <v>1.34</v>
      </c>
      <c r="Y103" s="49"/>
    </row>
    <row r="104" spans="1:25">
      <c r="A104" s="48" t="s">
        <v>33</v>
      </c>
      <c r="B104" s="46">
        <f t="shared" si="41"/>
        <v>17.55</v>
      </c>
      <c r="C104" s="49"/>
      <c r="D104" s="49">
        <v>17.55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>
      <c r="A105" s="48" t="s">
        <v>67</v>
      </c>
      <c r="B105" s="46">
        <f t="shared" si="41"/>
        <v>2.71</v>
      </c>
      <c r="C105" s="49"/>
      <c r="D105" s="49">
        <f t="shared" ref="D105:Y105" si="43">D106+D107+D108</f>
        <v>1.07</v>
      </c>
      <c r="E105" s="49"/>
      <c r="F105" s="49">
        <f t="shared" si="43"/>
        <v>0.63</v>
      </c>
      <c r="G105" s="49">
        <v>0.03</v>
      </c>
      <c r="H105" s="49">
        <f t="shared" si="43"/>
        <v>0.02</v>
      </c>
      <c r="I105" s="49">
        <f t="shared" si="43"/>
        <v>0.05</v>
      </c>
      <c r="J105" s="49">
        <v>0.01</v>
      </c>
      <c r="K105" s="49">
        <f t="shared" si="43"/>
        <v>0.02</v>
      </c>
      <c r="L105" s="49"/>
      <c r="M105" s="49">
        <f t="shared" si="43"/>
        <v>0.09</v>
      </c>
      <c r="N105" s="49"/>
      <c r="O105" s="49">
        <f t="shared" si="43"/>
        <v>0.44</v>
      </c>
      <c r="P105" s="49">
        <f t="shared" si="43"/>
        <v>0.14</v>
      </c>
      <c r="Q105" s="49"/>
      <c r="R105" s="49"/>
      <c r="S105" s="49"/>
      <c r="T105" s="49">
        <f t="shared" si="43"/>
        <v>0.08</v>
      </c>
      <c r="U105" s="49"/>
      <c r="V105" s="49">
        <f t="shared" si="43"/>
        <v>0.05</v>
      </c>
      <c r="W105" s="49"/>
      <c r="X105" s="49">
        <f t="shared" si="43"/>
        <v>0.08</v>
      </c>
      <c r="Y105" s="49"/>
    </row>
    <row r="106" spans="1:25">
      <c r="A106" s="48" t="s">
        <v>31</v>
      </c>
      <c r="B106" s="46">
        <f t="shared" si="41"/>
        <v>0.03</v>
      </c>
      <c r="C106" s="49"/>
      <c r="D106" s="49"/>
      <c r="E106" s="49"/>
      <c r="F106" s="49"/>
      <c r="G106" s="49"/>
      <c r="H106" s="49">
        <v>0.02</v>
      </c>
      <c r="I106" s="49"/>
      <c r="J106" s="49">
        <v>0.01</v>
      </c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>
      <c r="A107" s="48" t="s">
        <v>32</v>
      </c>
      <c r="B107" s="46">
        <f t="shared" si="41"/>
        <v>1.61</v>
      </c>
      <c r="C107" s="49"/>
      <c r="D107" s="49"/>
      <c r="E107" s="49"/>
      <c r="F107" s="49">
        <v>0.63</v>
      </c>
      <c r="G107" s="49">
        <v>0.03</v>
      </c>
      <c r="H107" s="49"/>
      <c r="I107" s="49">
        <v>0.05</v>
      </c>
      <c r="J107" s="49"/>
      <c r="K107" s="49">
        <v>0.02</v>
      </c>
      <c r="L107" s="49"/>
      <c r="M107" s="49">
        <v>0.09</v>
      </c>
      <c r="N107" s="49"/>
      <c r="O107" s="49">
        <v>0.44</v>
      </c>
      <c r="P107" s="49">
        <v>0.14</v>
      </c>
      <c r="Q107" s="49"/>
      <c r="R107" s="49"/>
      <c r="S107" s="49"/>
      <c r="T107" s="49">
        <v>0.08</v>
      </c>
      <c r="U107" s="49"/>
      <c r="V107" s="49">
        <v>0.05</v>
      </c>
      <c r="W107" s="49"/>
      <c r="X107" s="49">
        <v>0.08</v>
      </c>
      <c r="Y107" s="49"/>
    </row>
    <row r="108" spans="1:25">
      <c r="A108" s="48" t="s">
        <v>33</v>
      </c>
      <c r="B108" s="46">
        <f t="shared" si="41"/>
        <v>1.07</v>
      </c>
      <c r="C108" s="49"/>
      <c r="D108" s="49">
        <v>1.07</v>
      </c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>
      <c r="A109" s="45" t="s">
        <v>68</v>
      </c>
      <c r="B109" s="46">
        <f t="shared" si="41"/>
        <v>4.8</v>
      </c>
      <c r="C109" s="46"/>
      <c r="D109" s="46">
        <f>D110+D111+D112</f>
        <v>1</v>
      </c>
      <c r="E109" s="46"/>
      <c r="F109" s="46">
        <f>F110+F111+F112</f>
        <v>1.2</v>
      </c>
      <c r="G109" s="46">
        <f t="shared" ref="G109:Y109" si="44">G110+G111+G112</f>
        <v>0.2</v>
      </c>
      <c r="H109" s="46"/>
      <c r="I109" s="46">
        <f t="shared" si="44"/>
        <v>0.2</v>
      </c>
      <c r="J109" s="46"/>
      <c r="K109" s="46">
        <f t="shared" si="44"/>
        <v>0.2</v>
      </c>
      <c r="L109" s="46"/>
      <c r="M109" s="46">
        <f t="shared" si="44"/>
        <v>0.2</v>
      </c>
      <c r="N109" s="46"/>
      <c r="O109" s="46">
        <f t="shared" si="44"/>
        <v>0.6</v>
      </c>
      <c r="P109" s="46">
        <f t="shared" si="44"/>
        <v>0.4</v>
      </c>
      <c r="Q109" s="46"/>
      <c r="R109" s="46">
        <f t="shared" si="44"/>
        <v>0.2</v>
      </c>
      <c r="S109" s="46"/>
      <c r="T109" s="46">
        <f t="shared" si="44"/>
        <v>0.2</v>
      </c>
      <c r="U109" s="46"/>
      <c r="V109" s="46">
        <f t="shared" si="44"/>
        <v>0.2</v>
      </c>
      <c r="W109" s="46"/>
      <c r="X109" s="46">
        <f t="shared" si="44"/>
        <v>0.2</v>
      </c>
      <c r="Y109" s="46"/>
    </row>
    <row r="110" spans="1:25">
      <c r="A110" s="48" t="s">
        <v>31</v>
      </c>
      <c r="B110" s="46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>
      <c r="A111" s="48" t="s">
        <v>32</v>
      </c>
      <c r="B111" s="46">
        <f t="shared" ref="B111:B117" si="45">C111+D111+E111+F111+G111+H111+I111+J111+K111+L111+M111+N111+O111+P111+Q111+R111+S111+T111+U111+V111+W111+X111+Y111</f>
        <v>3.8</v>
      </c>
      <c r="C111" s="49"/>
      <c r="D111" s="49"/>
      <c r="E111" s="49"/>
      <c r="F111" s="52">
        <v>1.2</v>
      </c>
      <c r="G111" s="52">
        <v>0.2</v>
      </c>
      <c r="H111" s="52"/>
      <c r="I111" s="52">
        <v>0.2</v>
      </c>
      <c r="J111" s="52"/>
      <c r="K111" s="52">
        <v>0.2</v>
      </c>
      <c r="L111" s="52"/>
      <c r="M111" s="52">
        <v>0.2</v>
      </c>
      <c r="N111" s="52"/>
      <c r="O111" s="52">
        <v>0.6</v>
      </c>
      <c r="P111" s="52">
        <v>0.4</v>
      </c>
      <c r="Q111" s="52"/>
      <c r="R111" s="52">
        <v>0.2</v>
      </c>
      <c r="S111" s="52"/>
      <c r="T111" s="52">
        <v>0.2</v>
      </c>
      <c r="U111" s="52"/>
      <c r="V111" s="52">
        <v>0.2</v>
      </c>
      <c r="W111" s="52"/>
      <c r="X111" s="52">
        <v>0.2</v>
      </c>
      <c r="Y111" s="52"/>
    </row>
    <row r="112" spans="1:25">
      <c r="A112" s="48" t="s">
        <v>33</v>
      </c>
      <c r="B112" s="46">
        <f t="shared" si="45"/>
        <v>1</v>
      </c>
      <c r="C112" s="49"/>
      <c r="D112" s="52">
        <v>1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>
      <c r="A113" s="45" t="s">
        <v>69</v>
      </c>
      <c r="B113" s="46">
        <f t="shared" si="45"/>
        <v>30.24</v>
      </c>
      <c r="C113" s="52">
        <f>C114+C115+C116+C117</f>
        <v>2.02</v>
      </c>
      <c r="D113" s="52">
        <f t="shared" ref="D113:Y113" si="46">D114+D115+D116+D117</f>
        <v>5.54</v>
      </c>
      <c r="E113" s="52">
        <f t="shared" si="46"/>
        <v>1.18</v>
      </c>
      <c r="F113" s="52">
        <f t="shared" si="46"/>
        <v>5.52</v>
      </c>
      <c r="G113" s="52">
        <f t="shared" si="46"/>
        <v>1.85</v>
      </c>
      <c r="H113" s="52"/>
      <c r="I113" s="52">
        <f t="shared" si="46"/>
        <v>0.67</v>
      </c>
      <c r="J113" s="52"/>
      <c r="K113" s="52">
        <f t="shared" si="46"/>
        <v>0.34</v>
      </c>
      <c r="L113" s="52">
        <f t="shared" si="46"/>
        <v>0.17</v>
      </c>
      <c r="M113" s="52">
        <f t="shared" si="46"/>
        <v>1.01</v>
      </c>
      <c r="N113" s="52"/>
      <c r="O113" s="52">
        <f t="shared" si="46"/>
        <v>6.22</v>
      </c>
      <c r="P113" s="52">
        <f t="shared" si="46"/>
        <v>3.02</v>
      </c>
      <c r="Q113" s="52">
        <f t="shared" si="46"/>
        <v>0.17</v>
      </c>
      <c r="R113" s="52">
        <f t="shared" si="46"/>
        <v>1.01</v>
      </c>
      <c r="S113" s="52"/>
      <c r="T113" s="52">
        <f t="shared" si="46"/>
        <v>0.34</v>
      </c>
      <c r="U113" s="52"/>
      <c r="V113" s="52"/>
      <c r="W113" s="52"/>
      <c r="X113" s="52">
        <f t="shared" si="46"/>
        <v>1.01</v>
      </c>
      <c r="Y113" s="52">
        <f t="shared" si="46"/>
        <v>0.17</v>
      </c>
    </row>
    <row r="114" spans="1:25">
      <c r="A114" s="48" t="s">
        <v>31</v>
      </c>
      <c r="B114" s="46">
        <f t="shared" si="45"/>
        <v>1.69</v>
      </c>
      <c r="C114" s="52"/>
      <c r="D114" s="52"/>
      <c r="E114" s="52">
        <v>1.18</v>
      </c>
      <c r="F114" s="52"/>
      <c r="G114" s="52"/>
      <c r="H114" s="52"/>
      <c r="I114" s="52"/>
      <c r="J114" s="52"/>
      <c r="K114" s="52"/>
      <c r="L114" s="52">
        <v>0.17</v>
      </c>
      <c r="M114" s="52"/>
      <c r="N114" s="52"/>
      <c r="O114" s="52"/>
      <c r="P114" s="52"/>
      <c r="Q114" s="52">
        <v>0.17</v>
      </c>
      <c r="R114" s="52"/>
      <c r="S114" s="52"/>
      <c r="T114" s="52"/>
      <c r="U114" s="52"/>
      <c r="V114" s="52"/>
      <c r="W114" s="52"/>
      <c r="X114" s="52"/>
      <c r="Y114" s="52">
        <v>0.17</v>
      </c>
    </row>
    <row r="115" spans="1:25">
      <c r="A115" s="48" t="s">
        <v>32</v>
      </c>
      <c r="B115" s="46">
        <f t="shared" si="45"/>
        <v>20.99</v>
      </c>
      <c r="C115" s="52"/>
      <c r="D115" s="52"/>
      <c r="E115" s="52"/>
      <c r="F115" s="52">
        <v>5.52</v>
      </c>
      <c r="G115" s="52">
        <v>1.85</v>
      </c>
      <c r="H115" s="52"/>
      <c r="I115" s="52">
        <v>0.67</v>
      </c>
      <c r="J115" s="52"/>
      <c r="K115" s="52">
        <v>0.34</v>
      </c>
      <c r="L115" s="52"/>
      <c r="M115" s="52">
        <v>1.01</v>
      </c>
      <c r="N115" s="52"/>
      <c r="O115" s="52">
        <v>6.22</v>
      </c>
      <c r="P115" s="52">
        <v>3.02</v>
      </c>
      <c r="Q115" s="52"/>
      <c r="R115" s="52">
        <v>1.01</v>
      </c>
      <c r="S115" s="52"/>
      <c r="T115" s="52">
        <v>0.34</v>
      </c>
      <c r="U115" s="52"/>
      <c r="V115" s="52"/>
      <c r="W115" s="52"/>
      <c r="X115" s="52">
        <v>1.01</v>
      </c>
      <c r="Y115" s="52"/>
    </row>
    <row r="116" spans="1:25">
      <c r="A116" s="48" t="s">
        <v>33</v>
      </c>
      <c r="B116" s="46">
        <f t="shared" si="45"/>
        <v>5.54</v>
      </c>
      <c r="C116" s="52"/>
      <c r="D116" s="52">
        <v>5.54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</row>
    <row r="117" spans="1:25">
      <c r="A117" s="48" t="s">
        <v>34</v>
      </c>
      <c r="B117" s="46">
        <f t="shared" si="45"/>
        <v>2.02</v>
      </c>
      <c r="C117" s="52">
        <v>2.02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</row>
    <row r="118" spans="1:25">
      <c r="A118" s="45" t="s">
        <v>70</v>
      </c>
      <c r="B118" s="46">
        <f t="shared" ref="B118:B127" si="47">C118+D118+E118+F118+G118+H118+I118+J118+K118+L118+M118+N118+O118+P118+Q118+R118+S118+T118+U118+V118+W118+X118+Y118</f>
        <v>2.88</v>
      </c>
      <c r="C118" s="49">
        <f>C119+C120+C121+C122</f>
        <v>0.15</v>
      </c>
      <c r="D118" s="49">
        <f t="shared" ref="D118:Y118" si="48">D119+D120+D121+D122</f>
        <v>0.76</v>
      </c>
      <c r="E118" s="49">
        <f t="shared" si="48"/>
        <v>0.13</v>
      </c>
      <c r="F118" s="49">
        <f t="shared" si="48"/>
        <v>0.54</v>
      </c>
      <c r="G118" s="49">
        <f t="shared" si="48"/>
        <v>0.17</v>
      </c>
      <c r="H118" s="49">
        <f t="shared" si="48"/>
        <v>0.01</v>
      </c>
      <c r="I118" s="49">
        <f t="shared" si="48"/>
        <v>0.09</v>
      </c>
      <c r="J118" s="49">
        <f t="shared" si="48"/>
        <v>0.01</v>
      </c>
      <c r="K118" s="49">
        <f t="shared" si="48"/>
        <v>0.04</v>
      </c>
      <c r="L118" s="49">
        <f t="shared" si="48"/>
        <v>0.01</v>
      </c>
      <c r="M118" s="49">
        <f t="shared" si="48"/>
        <v>0.09</v>
      </c>
      <c r="N118" s="49">
        <f t="shared" si="48"/>
        <v>0.01</v>
      </c>
      <c r="O118" s="49">
        <f t="shared" si="48"/>
        <v>0.44</v>
      </c>
      <c r="P118" s="49">
        <f t="shared" si="48"/>
        <v>0.13</v>
      </c>
      <c r="Q118" s="49">
        <f t="shared" si="48"/>
        <v>0.01</v>
      </c>
      <c r="R118" s="49">
        <f t="shared" si="48"/>
        <v>0.06</v>
      </c>
      <c r="S118" s="49">
        <f t="shared" si="48"/>
        <v>0.01</v>
      </c>
      <c r="T118" s="49">
        <f t="shared" si="48"/>
        <v>0.05</v>
      </c>
      <c r="U118" s="49">
        <f t="shared" si="48"/>
        <v>0.01</v>
      </c>
      <c r="V118" s="49">
        <f t="shared" si="48"/>
        <v>0.05</v>
      </c>
      <c r="W118" s="49">
        <f t="shared" si="48"/>
        <v>0.01</v>
      </c>
      <c r="X118" s="49">
        <f t="shared" si="48"/>
        <v>0.09</v>
      </c>
      <c r="Y118" s="49">
        <f t="shared" si="48"/>
        <v>0.01</v>
      </c>
    </row>
    <row r="119" spans="1:25">
      <c r="A119" s="48" t="s">
        <v>31</v>
      </c>
      <c r="B119" s="46">
        <f t="shared" si="47"/>
        <v>0.22</v>
      </c>
      <c r="C119" s="49"/>
      <c r="D119" s="49"/>
      <c r="E119" s="52">
        <v>0.13</v>
      </c>
      <c r="F119" s="49"/>
      <c r="G119" s="49"/>
      <c r="H119" s="52">
        <v>0.01</v>
      </c>
      <c r="I119" s="49"/>
      <c r="J119" s="52">
        <v>0.01</v>
      </c>
      <c r="K119" s="49"/>
      <c r="L119" s="52">
        <v>0.01</v>
      </c>
      <c r="M119" s="49"/>
      <c r="N119" s="52">
        <v>0.01</v>
      </c>
      <c r="O119" s="49"/>
      <c r="P119" s="49"/>
      <c r="Q119" s="52">
        <v>0.01</v>
      </c>
      <c r="R119" s="49"/>
      <c r="S119" s="52">
        <v>0.01</v>
      </c>
      <c r="T119" s="49"/>
      <c r="U119" s="52">
        <v>0.01</v>
      </c>
      <c r="V119" s="49"/>
      <c r="W119" s="52">
        <v>0.01</v>
      </c>
      <c r="X119" s="49"/>
      <c r="Y119" s="52">
        <v>0.01</v>
      </c>
    </row>
    <row r="120" spans="1:25">
      <c r="A120" s="48" t="s">
        <v>32</v>
      </c>
      <c r="B120" s="46">
        <f t="shared" si="47"/>
        <v>1.75</v>
      </c>
      <c r="C120" s="49"/>
      <c r="D120" s="49"/>
      <c r="E120" s="49"/>
      <c r="F120" s="52">
        <v>0.54</v>
      </c>
      <c r="G120" s="52">
        <v>0.17</v>
      </c>
      <c r="H120" s="49"/>
      <c r="I120" s="52">
        <v>0.09</v>
      </c>
      <c r="J120" s="49"/>
      <c r="K120" s="52">
        <v>0.04</v>
      </c>
      <c r="L120" s="49"/>
      <c r="M120" s="52">
        <v>0.09</v>
      </c>
      <c r="N120" s="49"/>
      <c r="O120" s="52">
        <v>0.44</v>
      </c>
      <c r="P120" s="52">
        <v>0.13</v>
      </c>
      <c r="Q120" s="49"/>
      <c r="R120" s="52">
        <v>0.06</v>
      </c>
      <c r="S120" s="49"/>
      <c r="T120" s="52">
        <v>0.05</v>
      </c>
      <c r="U120" s="49"/>
      <c r="V120" s="52">
        <v>0.05</v>
      </c>
      <c r="W120" s="49"/>
      <c r="X120" s="52">
        <v>0.09</v>
      </c>
      <c r="Y120" s="49"/>
    </row>
    <row r="121" spans="1:25">
      <c r="A121" s="48" t="s">
        <v>33</v>
      </c>
      <c r="B121" s="46">
        <f t="shared" si="47"/>
        <v>0.76</v>
      </c>
      <c r="C121" s="49"/>
      <c r="D121" s="52">
        <v>0.76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25">
      <c r="A122" s="48" t="s">
        <v>34</v>
      </c>
      <c r="B122" s="46">
        <f t="shared" si="47"/>
        <v>0.15</v>
      </c>
      <c r="C122" s="52">
        <v>0.15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>
      <c r="A123" s="45" t="s">
        <v>71</v>
      </c>
      <c r="B123" s="46">
        <f t="shared" si="47"/>
        <v>118.85</v>
      </c>
      <c r="C123" s="49">
        <f t="shared" ref="C123:Y123" si="49">C124+C125+C126+C127</f>
        <v>6.66</v>
      </c>
      <c r="D123" s="49">
        <f t="shared" si="49"/>
        <v>31.18</v>
      </c>
      <c r="E123" s="49">
        <f t="shared" si="49"/>
        <v>5.18</v>
      </c>
      <c r="F123" s="49">
        <f t="shared" si="49"/>
        <v>22.58</v>
      </c>
      <c r="G123" s="49">
        <f t="shared" si="49"/>
        <v>7.02</v>
      </c>
      <c r="H123" s="49">
        <f t="shared" si="49"/>
        <v>0.43</v>
      </c>
      <c r="I123" s="49">
        <f t="shared" si="49"/>
        <v>3.76</v>
      </c>
      <c r="J123" s="49">
        <f t="shared" si="49"/>
        <v>0.43</v>
      </c>
      <c r="K123" s="49">
        <f t="shared" si="49"/>
        <v>1.75</v>
      </c>
      <c r="L123" s="49">
        <f t="shared" si="49"/>
        <v>0.22</v>
      </c>
      <c r="M123" s="49">
        <f t="shared" si="49"/>
        <v>3.76</v>
      </c>
      <c r="N123" s="49">
        <f t="shared" si="49"/>
        <v>0.22</v>
      </c>
      <c r="O123" s="49">
        <f t="shared" si="49"/>
        <v>18.81</v>
      </c>
      <c r="P123" s="49">
        <f t="shared" si="49"/>
        <v>5.26</v>
      </c>
      <c r="Q123" s="49">
        <f t="shared" si="49"/>
        <v>0.43</v>
      </c>
      <c r="R123" s="49">
        <f t="shared" si="49"/>
        <v>2.5</v>
      </c>
      <c r="S123" s="49">
        <f t="shared" si="49"/>
        <v>0.22</v>
      </c>
      <c r="T123" s="49">
        <f t="shared" si="49"/>
        <v>2.01</v>
      </c>
      <c r="U123" s="49">
        <f t="shared" si="49"/>
        <v>0.22</v>
      </c>
      <c r="V123" s="49">
        <f t="shared" si="49"/>
        <v>2.01</v>
      </c>
      <c r="W123" s="49">
        <f t="shared" si="49"/>
        <v>0.22</v>
      </c>
      <c r="X123" s="49">
        <f t="shared" si="49"/>
        <v>3.76</v>
      </c>
      <c r="Y123" s="49">
        <f t="shared" si="49"/>
        <v>0.22</v>
      </c>
    </row>
    <row r="124" spans="1:25">
      <c r="A124" s="48" t="s">
        <v>31</v>
      </c>
      <c r="B124" s="46">
        <f t="shared" si="47"/>
        <v>7.79</v>
      </c>
      <c r="C124" s="49"/>
      <c r="D124" s="49"/>
      <c r="E124" s="52">
        <v>5.18</v>
      </c>
      <c r="F124" s="49"/>
      <c r="G124" s="49"/>
      <c r="H124" s="52">
        <v>0.43</v>
      </c>
      <c r="I124" s="49"/>
      <c r="J124" s="52">
        <v>0.43</v>
      </c>
      <c r="K124" s="49"/>
      <c r="L124" s="52">
        <v>0.22</v>
      </c>
      <c r="M124" s="49"/>
      <c r="N124" s="52">
        <v>0.22</v>
      </c>
      <c r="O124" s="49"/>
      <c r="P124" s="49"/>
      <c r="Q124" s="52">
        <v>0.43</v>
      </c>
      <c r="R124" s="49"/>
      <c r="S124" s="52">
        <v>0.22</v>
      </c>
      <c r="T124" s="49"/>
      <c r="U124" s="52">
        <v>0.22</v>
      </c>
      <c r="V124" s="49"/>
      <c r="W124" s="52">
        <v>0.22</v>
      </c>
      <c r="X124" s="49"/>
      <c r="Y124" s="52">
        <v>0.22</v>
      </c>
    </row>
    <row r="125" spans="1:25">
      <c r="A125" s="48" t="s">
        <v>32</v>
      </c>
      <c r="B125" s="46">
        <f t="shared" si="47"/>
        <v>73.22</v>
      </c>
      <c r="C125" s="49"/>
      <c r="D125" s="49"/>
      <c r="E125" s="49"/>
      <c r="F125" s="52">
        <v>22.58</v>
      </c>
      <c r="G125" s="52">
        <v>7.02</v>
      </c>
      <c r="H125" s="49"/>
      <c r="I125" s="52">
        <v>3.76</v>
      </c>
      <c r="J125" s="49"/>
      <c r="K125" s="52">
        <v>1.75</v>
      </c>
      <c r="L125" s="49"/>
      <c r="M125" s="52">
        <v>3.76</v>
      </c>
      <c r="N125" s="49"/>
      <c r="O125" s="52">
        <v>18.81</v>
      </c>
      <c r="P125" s="52">
        <v>5.26</v>
      </c>
      <c r="Q125" s="49"/>
      <c r="R125" s="52">
        <v>2.5</v>
      </c>
      <c r="S125" s="49"/>
      <c r="T125" s="52">
        <v>2.01</v>
      </c>
      <c r="U125" s="49"/>
      <c r="V125" s="52">
        <v>2.01</v>
      </c>
      <c r="W125" s="49"/>
      <c r="X125" s="52">
        <v>3.76</v>
      </c>
      <c r="Y125" s="49"/>
    </row>
    <row r="126" spans="1:25">
      <c r="A126" s="48" t="s">
        <v>33</v>
      </c>
      <c r="B126" s="46">
        <f t="shared" si="47"/>
        <v>31.18</v>
      </c>
      <c r="C126" s="49"/>
      <c r="D126" s="52">
        <v>31.18</v>
      </c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>
      <c r="A127" s="48" t="s">
        <v>34</v>
      </c>
      <c r="B127" s="46">
        <f t="shared" si="47"/>
        <v>6.66</v>
      </c>
      <c r="C127" s="52">
        <v>6.66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>
      <c r="A128" s="57" t="s">
        <v>72</v>
      </c>
      <c r="B128" s="46">
        <f t="shared" ref="B128:B133" si="50">C128+D128+E128+F128+G128+H128+I128+J128+K128+L128+M128+N128+O128+P128+Q128+R128+S128+T128+U128+V128+W128+X128+Y128</f>
        <v>1.68</v>
      </c>
      <c r="C128" s="46">
        <f t="shared" ref="C128:Y128" si="51">C129+C130+C131+C132</f>
        <v>0.24</v>
      </c>
      <c r="D128" s="49">
        <f t="shared" si="51"/>
        <v>0.06</v>
      </c>
      <c r="E128" s="49">
        <f t="shared" si="51"/>
        <v>0.03</v>
      </c>
      <c r="F128" s="49">
        <f t="shared" si="51"/>
        <v>1.08</v>
      </c>
      <c r="G128" s="49">
        <f t="shared" si="51"/>
        <v>0.03</v>
      </c>
      <c r="H128" s="49"/>
      <c r="I128" s="49">
        <f t="shared" si="51"/>
        <v>0.03</v>
      </c>
      <c r="J128" s="49"/>
      <c r="K128" s="49">
        <f t="shared" si="51"/>
        <v>0.06</v>
      </c>
      <c r="L128" s="49"/>
      <c r="M128" s="49">
        <f t="shared" si="51"/>
        <v>0.03</v>
      </c>
      <c r="N128" s="49"/>
      <c r="O128" s="49"/>
      <c r="P128" s="49">
        <f t="shared" si="51"/>
        <v>0.06</v>
      </c>
      <c r="Q128" s="49"/>
      <c r="R128" s="49"/>
      <c r="S128" s="49"/>
      <c r="T128" s="49">
        <f t="shared" si="51"/>
        <v>0.03</v>
      </c>
      <c r="U128" s="49"/>
      <c r="V128" s="49">
        <f t="shared" si="51"/>
        <v>0.03</v>
      </c>
      <c r="W128" s="49"/>
      <c r="X128" s="49"/>
      <c r="Y128" s="49"/>
    </row>
    <row r="129" spans="1:25">
      <c r="A129" s="48" t="s">
        <v>31</v>
      </c>
      <c r="B129" s="46">
        <f t="shared" si="50"/>
        <v>0.03</v>
      </c>
      <c r="C129" s="49"/>
      <c r="D129" s="49"/>
      <c r="E129" s="52">
        <v>0.03</v>
      </c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>
      <c r="A130" s="48" t="s">
        <v>32</v>
      </c>
      <c r="B130" s="46">
        <f t="shared" si="50"/>
        <v>1.35</v>
      </c>
      <c r="C130" s="49"/>
      <c r="D130" s="49"/>
      <c r="E130" s="49"/>
      <c r="F130" s="52">
        <v>1.08</v>
      </c>
      <c r="G130" s="52">
        <v>0.03</v>
      </c>
      <c r="H130" s="52"/>
      <c r="I130" s="52">
        <v>0.03</v>
      </c>
      <c r="J130" s="52"/>
      <c r="K130" s="52">
        <v>0.06</v>
      </c>
      <c r="L130" s="52"/>
      <c r="M130" s="52">
        <v>0.03</v>
      </c>
      <c r="N130" s="52"/>
      <c r="O130" s="52">
        <v>0</v>
      </c>
      <c r="P130" s="52">
        <v>0.06</v>
      </c>
      <c r="Q130" s="52"/>
      <c r="R130" s="52"/>
      <c r="S130" s="52"/>
      <c r="T130" s="52">
        <v>0.03</v>
      </c>
      <c r="U130" s="52"/>
      <c r="V130" s="52">
        <v>0.03</v>
      </c>
      <c r="W130" s="52"/>
      <c r="X130" s="52"/>
      <c r="Y130" s="52"/>
    </row>
    <row r="131" spans="1:25">
      <c r="A131" s="48" t="s">
        <v>33</v>
      </c>
      <c r="B131" s="46">
        <f t="shared" si="50"/>
        <v>0.06</v>
      </c>
      <c r="C131" s="49"/>
      <c r="D131" s="52">
        <v>0.06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>
      <c r="A132" s="48" t="s">
        <v>34</v>
      </c>
      <c r="B132" s="46">
        <f t="shared" si="50"/>
        <v>0.24</v>
      </c>
      <c r="C132" s="52">
        <v>0.24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ht="36" spans="1:25">
      <c r="A133" s="58" t="s">
        <v>73</v>
      </c>
      <c r="B133" s="46">
        <f t="shared" si="50"/>
        <v>35</v>
      </c>
      <c r="C133" s="49">
        <v>35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>
      <c r="A134" s="59" t="s">
        <v>74</v>
      </c>
      <c r="B134" s="44">
        <f>B135+B140+B147+B152+B157</f>
        <v>2983.1</v>
      </c>
      <c r="C134" s="44">
        <f t="shared" ref="C134:Y134" si="52">C135+C140+C147+C152+C157</f>
        <v>0.06</v>
      </c>
      <c r="D134" s="44">
        <f t="shared" si="52"/>
        <v>874.98</v>
      </c>
      <c r="E134" s="44">
        <f t="shared" si="52"/>
        <v>83.91</v>
      </c>
      <c r="F134" s="44">
        <f t="shared" si="52"/>
        <v>632.55</v>
      </c>
      <c r="G134" s="44">
        <f t="shared" si="52"/>
        <v>149.57</v>
      </c>
      <c r="H134" s="44">
        <f t="shared" si="52"/>
        <v>29.95</v>
      </c>
      <c r="I134" s="44">
        <f t="shared" si="52"/>
        <v>91.11</v>
      </c>
      <c r="J134" s="44">
        <f t="shared" si="52"/>
        <v>23.97</v>
      </c>
      <c r="K134" s="44">
        <f t="shared" si="52"/>
        <v>30.37</v>
      </c>
      <c r="L134" s="44">
        <f t="shared" si="52"/>
        <v>13.74</v>
      </c>
      <c r="M134" s="44">
        <f t="shared" si="52"/>
        <v>77.5</v>
      </c>
      <c r="N134" s="44">
        <f t="shared" si="52"/>
        <v>20.38</v>
      </c>
      <c r="O134" s="44">
        <f t="shared" si="52"/>
        <v>526.91</v>
      </c>
      <c r="P134" s="44">
        <f t="shared" si="52"/>
        <v>98.85</v>
      </c>
      <c r="Q134" s="44">
        <f t="shared" si="52"/>
        <v>18.06</v>
      </c>
      <c r="R134" s="44">
        <f t="shared" si="52"/>
        <v>46.4500000000001</v>
      </c>
      <c r="S134" s="44">
        <f t="shared" si="52"/>
        <v>14.41</v>
      </c>
      <c r="T134" s="44">
        <f t="shared" si="52"/>
        <v>40.54</v>
      </c>
      <c r="U134" s="44">
        <f t="shared" si="52"/>
        <v>20.38</v>
      </c>
      <c r="V134" s="44">
        <f t="shared" si="52"/>
        <v>25.64</v>
      </c>
      <c r="W134" s="44">
        <f t="shared" si="52"/>
        <v>13.74</v>
      </c>
      <c r="X134" s="44">
        <f t="shared" si="52"/>
        <v>113.05</v>
      </c>
      <c r="Y134" s="44">
        <f t="shared" si="52"/>
        <v>36.98</v>
      </c>
    </row>
    <row r="135" spans="1:25">
      <c r="A135" s="60" t="s">
        <v>75</v>
      </c>
      <c r="B135" s="46">
        <f>C135+D135+E135+F135+G135+H135+I135+J135+K135+L135+M135+N135+O135+P135+Q135+R135+S135+T135+U135+V135+W135+X135+Y135</f>
        <v>2488.24</v>
      </c>
      <c r="C135" s="49"/>
      <c r="D135" s="49">
        <f t="shared" ref="D135:Y135" si="53">D136+D137+D138+D139</f>
        <v>719.5</v>
      </c>
      <c r="E135" s="49">
        <f t="shared" si="53"/>
        <v>82.04</v>
      </c>
      <c r="F135" s="49">
        <f t="shared" si="53"/>
        <v>518.73</v>
      </c>
      <c r="G135" s="49">
        <f t="shared" si="53"/>
        <v>121.15</v>
      </c>
      <c r="H135" s="49">
        <f t="shared" si="53"/>
        <v>29.82</v>
      </c>
      <c r="I135" s="49">
        <f t="shared" si="53"/>
        <v>74.38</v>
      </c>
      <c r="J135" s="49">
        <f t="shared" si="53"/>
        <v>23.84</v>
      </c>
      <c r="K135" s="49">
        <f t="shared" si="53"/>
        <v>24.28</v>
      </c>
      <c r="L135" s="49">
        <f t="shared" si="53"/>
        <v>13.61</v>
      </c>
      <c r="M135" s="49">
        <f t="shared" si="53"/>
        <v>63.19</v>
      </c>
      <c r="N135" s="49">
        <f t="shared" si="53"/>
        <v>20.25</v>
      </c>
      <c r="O135" s="49">
        <f t="shared" si="53"/>
        <v>431.11</v>
      </c>
      <c r="P135" s="49">
        <f t="shared" si="53"/>
        <v>80.27</v>
      </c>
      <c r="Q135" s="49">
        <f t="shared" si="53"/>
        <v>17.93</v>
      </c>
      <c r="R135" s="49">
        <f t="shared" si="53"/>
        <v>37.4400000000001</v>
      </c>
      <c r="S135" s="49">
        <f t="shared" si="53"/>
        <v>14.28</v>
      </c>
      <c r="T135" s="49">
        <f t="shared" si="53"/>
        <v>32.8</v>
      </c>
      <c r="U135" s="49">
        <f t="shared" si="53"/>
        <v>20.25</v>
      </c>
      <c r="V135" s="49">
        <f t="shared" si="53"/>
        <v>20.52</v>
      </c>
      <c r="W135" s="49">
        <f t="shared" si="53"/>
        <v>13.61</v>
      </c>
      <c r="X135" s="49">
        <f t="shared" si="53"/>
        <v>92.39</v>
      </c>
      <c r="Y135" s="49">
        <f t="shared" si="53"/>
        <v>36.85</v>
      </c>
    </row>
    <row r="136" spans="1:25">
      <c r="A136" s="48" t="s">
        <v>31</v>
      </c>
      <c r="B136" s="46">
        <f>C136+D136+E136+F136+G136+H136+I136+J136+K136+L136+M136+N136+O136+P136+Q136+R136+S136+T136+U136+V136+W136+X136+Y136</f>
        <v>271.28</v>
      </c>
      <c r="C136" s="49"/>
      <c r="D136" s="49"/>
      <c r="E136" s="52">
        <v>82.04</v>
      </c>
      <c r="F136" s="49"/>
      <c r="G136" s="49"/>
      <c r="H136" s="52">
        <v>29.22</v>
      </c>
      <c r="I136" s="49"/>
      <c r="J136" s="52">
        <v>23.24</v>
      </c>
      <c r="K136" s="49"/>
      <c r="L136" s="52">
        <v>13.61</v>
      </c>
      <c r="M136" s="49"/>
      <c r="N136" s="52">
        <v>20.25</v>
      </c>
      <c r="O136" s="49"/>
      <c r="P136" s="49"/>
      <c r="Q136" s="52">
        <v>17.93</v>
      </c>
      <c r="R136" s="49"/>
      <c r="S136" s="52">
        <v>14.28</v>
      </c>
      <c r="T136" s="49"/>
      <c r="U136" s="52">
        <v>20.25</v>
      </c>
      <c r="V136" s="49"/>
      <c r="W136" s="52">
        <v>13.61</v>
      </c>
      <c r="X136" s="49"/>
      <c r="Y136" s="52">
        <v>36.85</v>
      </c>
    </row>
    <row r="137" spans="1:25">
      <c r="A137" s="48" t="s">
        <v>32</v>
      </c>
      <c r="B137" s="46">
        <f>C137+D137+E137+F137+G137+H137+I137+J137+K137+L137+M137+N137+O137+P137+Q137+R137+S137+T137+U137+V137+W137+X137+Y137</f>
        <v>1433.26</v>
      </c>
      <c r="C137" s="49"/>
      <c r="D137" s="49"/>
      <c r="E137" s="49"/>
      <c r="F137" s="52">
        <v>493.53</v>
      </c>
      <c r="G137" s="52">
        <v>119.95</v>
      </c>
      <c r="H137" s="49"/>
      <c r="I137" s="52">
        <v>72.58</v>
      </c>
      <c r="J137" s="49"/>
      <c r="K137" s="52">
        <v>23.68</v>
      </c>
      <c r="L137" s="49"/>
      <c r="M137" s="52">
        <v>59.59</v>
      </c>
      <c r="N137" s="49"/>
      <c r="O137" s="52">
        <v>413.71</v>
      </c>
      <c r="P137" s="52">
        <v>74.87</v>
      </c>
      <c r="Q137" s="49"/>
      <c r="R137" s="52">
        <v>37.4400000000001</v>
      </c>
      <c r="S137" s="49"/>
      <c r="T137" s="52">
        <v>29.8</v>
      </c>
      <c r="U137" s="49"/>
      <c r="V137" s="52">
        <v>18.72</v>
      </c>
      <c r="W137" s="49"/>
      <c r="X137" s="52">
        <v>89.39</v>
      </c>
      <c r="Y137" s="49"/>
    </row>
    <row r="138" spans="1:25">
      <c r="A138" s="48" t="s">
        <v>33</v>
      </c>
      <c r="B138" s="46">
        <f>C138+D138+E138+F138+G138+H138+I138+J138+K138+L138+M138+N138+O138+P138+Q138+R138+S138+T138+U138+V138+W138+X138+Y138</f>
        <v>676.9</v>
      </c>
      <c r="C138" s="49"/>
      <c r="D138" s="52">
        <v>676.9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>
      <c r="A139" s="48" t="s">
        <v>55</v>
      </c>
      <c r="B139" s="46">
        <f>C139+D139+E139+F139+G139+H139+I139+J139+K139+L139+M139+N139+O139+P139+Q139+R139+S139+T139+U139+V139+W139+X139+Y139</f>
        <v>106.8</v>
      </c>
      <c r="C139" s="49"/>
      <c r="D139" s="49">
        <v>42.6</v>
      </c>
      <c r="E139" s="49"/>
      <c r="F139" s="49">
        <v>25.2</v>
      </c>
      <c r="G139" s="49">
        <v>1.2</v>
      </c>
      <c r="H139" s="49">
        <v>0.6</v>
      </c>
      <c r="I139" s="49">
        <v>1.8</v>
      </c>
      <c r="J139" s="49">
        <v>0.6</v>
      </c>
      <c r="K139" s="49">
        <v>0.6</v>
      </c>
      <c r="L139" s="49"/>
      <c r="M139" s="49">
        <v>3.6</v>
      </c>
      <c r="N139" s="49"/>
      <c r="O139" s="49">
        <v>17.4</v>
      </c>
      <c r="P139" s="49">
        <v>5.4</v>
      </c>
      <c r="Q139" s="49"/>
      <c r="R139" s="49"/>
      <c r="S139" s="49"/>
      <c r="T139" s="49">
        <v>3</v>
      </c>
      <c r="U139" s="49"/>
      <c r="V139" s="49">
        <v>1.8</v>
      </c>
      <c r="W139" s="49"/>
      <c r="X139" s="49">
        <v>3</v>
      </c>
      <c r="Y139" s="49"/>
    </row>
    <row r="140" spans="1:25">
      <c r="A140" s="45" t="s">
        <v>76</v>
      </c>
      <c r="B140" s="46">
        <f>B141+B144</f>
        <v>456</v>
      </c>
      <c r="C140" s="46"/>
      <c r="D140" s="46">
        <f t="shared" ref="C140:Y140" si="54">D141+D144</f>
        <v>147.44</v>
      </c>
      <c r="E140" s="46"/>
      <c r="F140" s="46">
        <f t="shared" si="54"/>
        <v>106.72</v>
      </c>
      <c r="G140" s="46">
        <f t="shared" si="54"/>
        <v>25.28</v>
      </c>
      <c r="H140" s="46"/>
      <c r="I140" s="46">
        <f t="shared" si="54"/>
        <v>15.44</v>
      </c>
      <c r="J140" s="46"/>
      <c r="K140" s="46">
        <f t="shared" si="54"/>
        <v>5.03999999999999</v>
      </c>
      <c r="L140" s="46"/>
      <c r="M140" s="46">
        <f t="shared" si="54"/>
        <v>12.96</v>
      </c>
      <c r="N140" s="46"/>
      <c r="O140" s="46">
        <f t="shared" si="54"/>
        <v>88.96</v>
      </c>
      <c r="P140" s="46">
        <f t="shared" si="54"/>
        <v>16.4</v>
      </c>
      <c r="Q140" s="46"/>
      <c r="R140" s="46">
        <f t="shared" si="54"/>
        <v>7.84</v>
      </c>
      <c r="S140" s="46"/>
      <c r="T140" s="46">
        <f t="shared" si="54"/>
        <v>6.63999999999999</v>
      </c>
      <c r="U140" s="46"/>
      <c r="V140" s="46">
        <f t="shared" si="54"/>
        <v>4.16</v>
      </c>
      <c r="W140" s="46"/>
      <c r="X140" s="46">
        <f t="shared" si="54"/>
        <v>19.12</v>
      </c>
      <c r="Y140" s="46"/>
    </row>
    <row r="141" spans="1:25">
      <c r="A141" s="48" t="s">
        <v>77</v>
      </c>
      <c r="B141" s="46">
        <f t="shared" ref="B140:B156" si="55">C141+D141+E141+F141+G141+H141+I141+J141+K141+L141+M141+N141+O141+P141+Q141+R141+S141+T141+U141+V141+W141+X141+Y141</f>
        <v>201.84</v>
      </c>
      <c r="C141" s="49"/>
      <c r="D141" s="49"/>
      <c r="E141" s="49"/>
      <c r="F141" s="49"/>
      <c r="G141" s="49">
        <f>G142+G143</f>
        <v>25.28</v>
      </c>
      <c r="H141" s="49"/>
      <c r="I141" s="49">
        <f>I142+I143</f>
        <v>15.44</v>
      </c>
      <c r="J141" s="49"/>
      <c r="K141" s="49">
        <f>K142+K143</f>
        <v>5.03999999999999</v>
      </c>
      <c r="L141" s="49"/>
      <c r="M141" s="49">
        <f>M142+M143</f>
        <v>12.96</v>
      </c>
      <c r="N141" s="49"/>
      <c r="O141" s="49">
        <f>O142+O143</f>
        <v>88.96</v>
      </c>
      <c r="P141" s="49">
        <f>P142+P143</f>
        <v>16.4</v>
      </c>
      <c r="Q141" s="49"/>
      <c r="R141" s="49">
        <f>R142+R143</f>
        <v>7.84</v>
      </c>
      <c r="S141" s="49"/>
      <c r="T141" s="49">
        <f>T142+T143</f>
        <v>6.63999999999999</v>
      </c>
      <c r="U141" s="49"/>
      <c r="V141" s="49">
        <f>V142+V143</f>
        <v>4.16</v>
      </c>
      <c r="W141" s="49"/>
      <c r="X141" s="49">
        <f>X142+X143</f>
        <v>19.12</v>
      </c>
      <c r="Y141" s="49"/>
    </row>
    <row r="142" spans="1:25">
      <c r="A142" s="48" t="s">
        <v>57</v>
      </c>
      <c r="B142" s="46">
        <f t="shared" si="55"/>
        <v>201.84</v>
      </c>
      <c r="C142" s="49"/>
      <c r="D142" s="49"/>
      <c r="E142" s="49"/>
      <c r="F142" s="49"/>
      <c r="G142" s="52">
        <v>25.28</v>
      </c>
      <c r="H142" s="52"/>
      <c r="I142" s="52">
        <v>15.44</v>
      </c>
      <c r="J142" s="52"/>
      <c r="K142" s="52">
        <v>5.03999999999999</v>
      </c>
      <c r="L142" s="52"/>
      <c r="M142" s="52">
        <v>12.96</v>
      </c>
      <c r="N142" s="52"/>
      <c r="O142" s="52">
        <v>88.96</v>
      </c>
      <c r="P142" s="52">
        <v>16.4</v>
      </c>
      <c r="Q142" s="52"/>
      <c r="R142" s="52">
        <v>7.84</v>
      </c>
      <c r="S142" s="52"/>
      <c r="T142" s="52">
        <v>6.63999999999999</v>
      </c>
      <c r="U142" s="52"/>
      <c r="V142" s="52">
        <v>4.16</v>
      </c>
      <c r="W142" s="52"/>
      <c r="X142" s="52">
        <v>19.12</v>
      </c>
      <c r="Y142" s="52"/>
    </row>
    <row r="143" spans="1:25">
      <c r="A143" s="48" t="s">
        <v>63</v>
      </c>
      <c r="B143" s="46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>
      <c r="A144" s="48" t="s">
        <v>78</v>
      </c>
      <c r="B144" s="46">
        <f t="shared" si="55"/>
        <v>254.16</v>
      </c>
      <c r="C144" s="49"/>
      <c r="D144" s="49">
        <f>D145+D146</f>
        <v>147.44</v>
      </c>
      <c r="E144" s="49"/>
      <c r="F144" s="49">
        <f>F145+F146</f>
        <v>106.72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>
      <c r="A145" s="48" t="s">
        <v>57</v>
      </c>
      <c r="B145" s="46">
        <f t="shared" si="55"/>
        <v>106.72</v>
      </c>
      <c r="C145" s="49"/>
      <c r="D145" s="49"/>
      <c r="E145" s="49"/>
      <c r="F145" s="52">
        <v>106.72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>
      <c r="A146" s="48" t="s">
        <v>63</v>
      </c>
      <c r="B146" s="46">
        <f t="shared" si="55"/>
        <v>147.44</v>
      </c>
      <c r="C146" s="49"/>
      <c r="D146" s="52">
        <v>147.44</v>
      </c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1:25">
      <c r="A147" s="45" t="s">
        <v>79</v>
      </c>
      <c r="B147" s="46">
        <f t="shared" si="55"/>
        <v>0.38</v>
      </c>
      <c r="C147" s="46">
        <f>C148+C149+C150+C151</f>
        <v>0.06</v>
      </c>
      <c r="D147" s="46">
        <f>D148+D149+D150+D151</f>
        <v>0.02</v>
      </c>
      <c r="E147" s="46">
        <f>E148+E149+E150+E151</f>
        <v>0.02</v>
      </c>
      <c r="F147" s="46">
        <f>F148+F149+F150+F151</f>
        <v>0.24</v>
      </c>
      <c r="G147" s="46">
        <f>G148+G149+G150+G151</f>
        <v>0.02</v>
      </c>
      <c r="H147" s="46"/>
      <c r="I147" s="46"/>
      <c r="J147" s="46"/>
      <c r="K147" s="46"/>
      <c r="L147" s="46"/>
      <c r="M147" s="46"/>
      <c r="N147" s="46"/>
      <c r="O147" s="46"/>
      <c r="P147" s="46">
        <f>P148+P149+P150+P151</f>
        <v>0.02</v>
      </c>
      <c r="Q147" s="46"/>
      <c r="R147" s="46"/>
      <c r="S147" s="46"/>
      <c r="T147" s="46"/>
      <c r="U147" s="46"/>
      <c r="V147" s="46"/>
      <c r="W147" s="46"/>
      <c r="X147" s="46"/>
      <c r="Y147" s="46"/>
    </row>
    <row r="148" spans="1:25">
      <c r="A148" s="48" t="s">
        <v>31</v>
      </c>
      <c r="B148" s="46">
        <f t="shared" si="55"/>
        <v>0.02</v>
      </c>
      <c r="C148" s="49"/>
      <c r="D148" s="49"/>
      <c r="E148" s="52">
        <v>0.02</v>
      </c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</row>
    <row r="149" spans="1:25">
      <c r="A149" s="48" t="s">
        <v>32</v>
      </c>
      <c r="B149" s="46">
        <f t="shared" si="55"/>
        <v>0.28</v>
      </c>
      <c r="C149" s="49"/>
      <c r="D149" s="49"/>
      <c r="E149" s="49"/>
      <c r="F149" s="52">
        <v>0.24</v>
      </c>
      <c r="G149" s="52">
        <v>0.02</v>
      </c>
      <c r="H149" s="49"/>
      <c r="I149" s="49"/>
      <c r="J149" s="49"/>
      <c r="K149" s="49"/>
      <c r="L149" s="49"/>
      <c r="M149" s="49"/>
      <c r="N149" s="49"/>
      <c r="O149" s="52">
        <v>0</v>
      </c>
      <c r="P149" s="52">
        <v>0.02</v>
      </c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>
      <c r="A150" s="48" t="s">
        <v>33</v>
      </c>
      <c r="B150" s="46">
        <f t="shared" si="55"/>
        <v>0.02</v>
      </c>
      <c r="C150" s="49"/>
      <c r="D150" s="52">
        <v>0.02</v>
      </c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</row>
    <row r="151" spans="1:25">
      <c r="A151" s="48" t="s">
        <v>34</v>
      </c>
      <c r="B151" s="46">
        <f t="shared" si="55"/>
        <v>0.06</v>
      </c>
      <c r="C151" s="52">
        <v>0.06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</row>
    <row r="152" spans="1:25">
      <c r="A152" s="45" t="s">
        <v>80</v>
      </c>
      <c r="B152" s="46">
        <f t="shared" si="55"/>
        <v>2.28</v>
      </c>
      <c r="C152" s="52"/>
      <c r="D152" s="52"/>
      <c r="E152" s="52"/>
      <c r="F152" s="52">
        <f>F153+F154+F155+F156</f>
        <v>1.44</v>
      </c>
      <c r="G152" s="52">
        <f>G153+G154+G155+G156</f>
        <v>0.24</v>
      </c>
      <c r="H152" s="52"/>
      <c r="I152" s="52">
        <f>I153+I154+I155+I156</f>
        <v>0.12</v>
      </c>
      <c r="J152" s="52"/>
      <c r="K152" s="52"/>
      <c r="L152" s="52"/>
      <c r="M152" s="52"/>
      <c r="N152" s="52"/>
      <c r="O152" s="52"/>
      <c r="P152" s="52">
        <f>P153+P154+P155+P156</f>
        <v>0.24</v>
      </c>
      <c r="Q152" s="52"/>
      <c r="R152" s="52"/>
      <c r="S152" s="52"/>
      <c r="T152" s="52">
        <f>T153+T154+T155+T156</f>
        <v>0.24</v>
      </c>
      <c r="U152" s="52"/>
      <c r="V152" s="52"/>
      <c r="W152" s="52"/>
      <c r="X152" s="52"/>
      <c r="Y152" s="52"/>
    </row>
    <row r="153" spans="1:25">
      <c r="A153" s="48" t="s">
        <v>31</v>
      </c>
      <c r="B153" s="46">
        <f t="shared" si="55"/>
        <v>0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1:25">
      <c r="A154" s="48" t="s">
        <v>32</v>
      </c>
      <c r="B154" s="46">
        <f t="shared" si="55"/>
        <v>2.28</v>
      </c>
      <c r="C154" s="52"/>
      <c r="D154" s="52"/>
      <c r="E154" s="52"/>
      <c r="F154" s="52">
        <v>1.44</v>
      </c>
      <c r="G154" s="52">
        <v>0.24</v>
      </c>
      <c r="H154" s="52"/>
      <c r="I154" s="52">
        <v>0.12</v>
      </c>
      <c r="J154" s="52"/>
      <c r="K154" s="52"/>
      <c r="L154" s="52"/>
      <c r="M154" s="52"/>
      <c r="N154" s="52"/>
      <c r="O154" s="52"/>
      <c r="P154" s="52">
        <v>0.24</v>
      </c>
      <c r="Q154" s="52"/>
      <c r="R154" s="52"/>
      <c r="S154" s="52"/>
      <c r="T154" s="52">
        <v>0.24</v>
      </c>
      <c r="U154" s="52"/>
      <c r="V154" s="52"/>
      <c r="W154" s="52"/>
      <c r="X154" s="52"/>
      <c r="Y154" s="52"/>
    </row>
    <row r="155" spans="1:25">
      <c r="A155" s="48" t="s">
        <v>33</v>
      </c>
      <c r="B155" s="46">
        <f t="shared" si="55"/>
        <v>0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1:25">
      <c r="A156" s="48" t="s">
        <v>34</v>
      </c>
      <c r="B156" s="46">
        <f t="shared" si="55"/>
        <v>0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1:25">
      <c r="A157" s="45" t="s">
        <v>81</v>
      </c>
      <c r="B157" s="61">
        <f>B158+B162</f>
        <v>36.2</v>
      </c>
      <c r="C157" s="61"/>
      <c r="D157" s="61">
        <f t="shared" ref="C157:Y157" si="56">D158+D162</f>
        <v>8.02</v>
      </c>
      <c r="E157" s="61">
        <f t="shared" si="56"/>
        <v>1.85</v>
      </c>
      <c r="F157" s="61">
        <f t="shared" si="56"/>
        <v>5.42</v>
      </c>
      <c r="G157" s="61">
        <f t="shared" si="56"/>
        <v>2.88</v>
      </c>
      <c r="H157" s="61">
        <f t="shared" si="56"/>
        <v>0.13</v>
      </c>
      <c r="I157" s="61">
        <f t="shared" si="56"/>
        <v>1.17</v>
      </c>
      <c r="J157" s="61">
        <f t="shared" si="56"/>
        <v>0.13</v>
      </c>
      <c r="K157" s="61">
        <f t="shared" si="56"/>
        <v>1.05</v>
      </c>
      <c r="L157" s="61">
        <f t="shared" si="56"/>
        <v>0.13</v>
      </c>
      <c r="M157" s="61">
        <f t="shared" si="56"/>
        <v>1.35</v>
      </c>
      <c r="N157" s="61">
        <f t="shared" si="56"/>
        <v>0.13</v>
      </c>
      <c r="O157" s="61">
        <f t="shared" si="56"/>
        <v>6.84</v>
      </c>
      <c r="P157" s="61">
        <f t="shared" si="56"/>
        <v>1.92</v>
      </c>
      <c r="Q157" s="61">
        <f t="shared" si="56"/>
        <v>0.13</v>
      </c>
      <c r="R157" s="61">
        <f t="shared" si="56"/>
        <v>1.17</v>
      </c>
      <c r="S157" s="61">
        <f t="shared" si="56"/>
        <v>0.13</v>
      </c>
      <c r="T157" s="61">
        <f t="shared" si="56"/>
        <v>0.86</v>
      </c>
      <c r="U157" s="61">
        <f t="shared" si="56"/>
        <v>0.13</v>
      </c>
      <c r="V157" s="61">
        <f t="shared" si="56"/>
        <v>0.96</v>
      </c>
      <c r="W157" s="61">
        <f t="shared" si="56"/>
        <v>0.13</v>
      </c>
      <c r="X157" s="61">
        <f t="shared" si="56"/>
        <v>1.54</v>
      </c>
      <c r="Y157" s="61">
        <f t="shared" si="56"/>
        <v>0.13</v>
      </c>
    </row>
    <row r="158" spans="1:25">
      <c r="A158" s="48" t="s">
        <v>82</v>
      </c>
      <c r="B158" s="46">
        <f t="shared" ref="B158:B166" si="57">C158+D158+E158+F158+G158+H158+I158+J158+K158+L158+M158+N158+O158+P158+Q158+R158+S158+T158+U158+V158+W158+X158+Y158</f>
        <v>19.54</v>
      </c>
      <c r="C158" s="49"/>
      <c r="D158" s="49">
        <f>D159+D160+D161</f>
        <v>4.52</v>
      </c>
      <c r="E158" s="49">
        <f t="shared" ref="E158:Y158" si="58">E159+E160+E161</f>
        <v>0.9</v>
      </c>
      <c r="F158" s="49">
        <f t="shared" si="58"/>
        <v>3.63</v>
      </c>
      <c r="G158" s="49">
        <f t="shared" si="58"/>
        <v>1.55</v>
      </c>
      <c r="H158" s="49">
        <f t="shared" si="58"/>
        <v>0.13</v>
      </c>
      <c r="I158" s="49">
        <f t="shared" si="58"/>
        <v>0.51</v>
      </c>
      <c r="J158" s="49">
        <f t="shared" si="58"/>
        <v>0.13</v>
      </c>
      <c r="K158" s="49">
        <f t="shared" si="58"/>
        <v>0.39</v>
      </c>
      <c r="L158" s="49">
        <f t="shared" si="58"/>
        <v>0.13</v>
      </c>
      <c r="M158" s="49">
        <f t="shared" si="58"/>
        <v>0.78</v>
      </c>
      <c r="N158" s="49">
        <f t="shared" si="58"/>
        <v>0.13</v>
      </c>
      <c r="O158" s="49">
        <f t="shared" si="58"/>
        <v>3.24</v>
      </c>
      <c r="P158" s="49">
        <f t="shared" si="58"/>
        <v>0.78</v>
      </c>
      <c r="Q158" s="49">
        <f t="shared" si="58"/>
        <v>0.13</v>
      </c>
      <c r="R158" s="49">
        <f t="shared" si="58"/>
        <v>0.51</v>
      </c>
      <c r="S158" s="49">
        <f t="shared" si="58"/>
        <v>0.13</v>
      </c>
      <c r="T158" s="49">
        <f t="shared" si="58"/>
        <v>0.39</v>
      </c>
      <c r="U158" s="49">
        <f t="shared" si="58"/>
        <v>0.13</v>
      </c>
      <c r="V158" s="49">
        <f t="shared" si="58"/>
        <v>0.39</v>
      </c>
      <c r="W158" s="49">
        <f t="shared" si="58"/>
        <v>0.13</v>
      </c>
      <c r="X158" s="49">
        <f t="shared" si="58"/>
        <v>0.78</v>
      </c>
      <c r="Y158" s="49">
        <f t="shared" si="58"/>
        <v>0.13</v>
      </c>
    </row>
    <row r="159" spans="1:25">
      <c r="A159" s="48" t="s">
        <v>31</v>
      </c>
      <c r="B159" s="46">
        <f t="shared" si="57"/>
        <v>2.07</v>
      </c>
      <c r="C159" s="49"/>
      <c r="D159" s="49"/>
      <c r="E159" s="52">
        <v>0.9</v>
      </c>
      <c r="F159" s="49"/>
      <c r="G159" s="49"/>
      <c r="H159" s="52">
        <v>0.13</v>
      </c>
      <c r="I159" s="49"/>
      <c r="J159" s="52">
        <v>0.13</v>
      </c>
      <c r="K159" s="49"/>
      <c r="L159" s="52">
        <v>0.13</v>
      </c>
      <c r="M159" s="49"/>
      <c r="N159" s="52">
        <v>0.13</v>
      </c>
      <c r="O159" s="49"/>
      <c r="P159" s="49"/>
      <c r="Q159" s="52">
        <v>0.13</v>
      </c>
      <c r="R159" s="49"/>
      <c r="S159" s="52">
        <v>0.13</v>
      </c>
      <c r="T159" s="49"/>
      <c r="U159" s="52">
        <v>0.13</v>
      </c>
      <c r="V159" s="49"/>
      <c r="W159" s="52">
        <v>0.13</v>
      </c>
      <c r="X159" s="49"/>
      <c r="Y159" s="52">
        <v>0.13</v>
      </c>
    </row>
    <row r="160" spans="1:25">
      <c r="A160" s="48" t="s">
        <v>32</v>
      </c>
      <c r="B160" s="46">
        <f t="shared" si="57"/>
        <v>12.95</v>
      </c>
      <c r="C160" s="49"/>
      <c r="D160" s="49"/>
      <c r="E160" s="49"/>
      <c r="F160" s="52">
        <v>3.63</v>
      </c>
      <c r="G160" s="52">
        <v>1.55</v>
      </c>
      <c r="H160" s="49"/>
      <c r="I160" s="52">
        <v>0.51</v>
      </c>
      <c r="J160" s="49"/>
      <c r="K160" s="52">
        <v>0.39</v>
      </c>
      <c r="L160" s="49"/>
      <c r="M160" s="52">
        <v>0.78</v>
      </c>
      <c r="N160" s="49"/>
      <c r="O160" s="52">
        <v>3.24</v>
      </c>
      <c r="P160" s="52">
        <v>0.78</v>
      </c>
      <c r="Q160" s="49"/>
      <c r="R160" s="52">
        <v>0.51</v>
      </c>
      <c r="S160" s="49"/>
      <c r="T160" s="52">
        <v>0.39</v>
      </c>
      <c r="U160" s="49"/>
      <c r="V160" s="52">
        <v>0.39</v>
      </c>
      <c r="W160" s="49"/>
      <c r="X160" s="52">
        <v>0.78</v>
      </c>
      <c r="Y160" s="49"/>
    </row>
    <row r="161" spans="1:25">
      <c r="A161" s="48" t="s">
        <v>33</v>
      </c>
      <c r="B161" s="46">
        <f t="shared" si="57"/>
        <v>4.52</v>
      </c>
      <c r="C161" s="49"/>
      <c r="D161" s="52">
        <v>4.52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</row>
    <row r="162" spans="1:25">
      <c r="A162" s="48" t="s">
        <v>83</v>
      </c>
      <c r="B162" s="46">
        <f t="shared" si="57"/>
        <v>16.66</v>
      </c>
      <c r="C162" s="49"/>
      <c r="D162" s="49">
        <f t="shared" ref="D162:Y162" si="59">D163+D164+D165+D166</f>
        <v>3.5</v>
      </c>
      <c r="E162" s="49">
        <f t="shared" si="59"/>
        <v>0.95</v>
      </c>
      <c r="F162" s="49">
        <f t="shared" si="59"/>
        <v>1.79</v>
      </c>
      <c r="G162" s="49">
        <f t="shared" si="59"/>
        <v>1.33</v>
      </c>
      <c r="H162" s="49"/>
      <c r="I162" s="49">
        <f t="shared" si="59"/>
        <v>0.66</v>
      </c>
      <c r="J162" s="49"/>
      <c r="K162" s="49">
        <f t="shared" si="59"/>
        <v>0.66</v>
      </c>
      <c r="L162" s="49"/>
      <c r="M162" s="49">
        <f t="shared" si="59"/>
        <v>0.57</v>
      </c>
      <c r="N162" s="49"/>
      <c r="O162" s="49">
        <f t="shared" si="59"/>
        <v>3.6</v>
      </c>
      <c r="P162" s="49">
        <f t="shared" si="59"/>
        <v>1.14</v>
      </c>
      <c r="Q162" s="49"/>
      <c r="R162" s="49">
        <f t="shared" si="59"/>
        <v>0.66</v>
      </c>
      <c r="S162" s="49"/>
      <c r="T162" s="49">
        <f t="shared" si="59"/>
        <v>0.47</v>
      </c>
      <c r="U162" s="49"/>
      <c r="V162" s="49">
        <f t="shared" si="59"/>
        <v>0.57</v>
      </c>
      <c r="W162" s="49"/>
      <c r="X162" s="49">
        <f t="shared" si="59"/>
        <v>0.76</v>
      </c>
      <c r="Y162" s="49"/>
    </row>
    <row r="163" spans="1:25">
      <c r="A163" s="48" t="s">
        <v>31</v>
      </c>
      <c r="B163" s="46">
        <f t="shared" si="57"/>
        <v>0.95</v>
      </c>
      <c r="C163" s="49"/>
      <c r="D163" s="49"/>
      <c r="E163" s="49">
        <v>0.95</v>
      </c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</row>
    <row r="164" spans="1:25">
      <c r="A164" s="48" t="s">
        <v>32</v>
      </c>
      <c r="B164" s="46">
        <f t="shared" si="57"/>
        <v>12.21</v>
      </c>
      <c r="C164" s="49"/>
      <c r="D164" s="49"/>
      <c r="E164" s="49"/>
      <c r="F164" s="49">
        <v>1.79</v>
      </c>
      <c r="G164" s="49">
        <v>1.33</v>
      </c>
      <c r="H164" s="49"/>
      <c r="I164" s="49">
        <v>0.66</v>
      </c>
      <c r="J164" s="49"/>
      <c r="K164" s="49">
        <v>0.66</v>
      </c>
      <c r="L164" s="49"/>
      <c r="M164" s="49">
        <v>0.57</v>
      </c>
      <c r="N164" s="49"/>
      <c r="O164" s="49">
        <v>3.6</v>
      </c>
      <c r="P164" s="49">
        <v>1.14</v>
      </c>
      <c r="Q164" s="49"/>
      <c r="R164" s="49">
        <v>0.66</v>
      </c>
      <c r="S164" s="49"/>
      <c r="T164" s="49">
        <v>0.47</v>
      </c>
      <c r="U164" s="49"/>
      <c r="V164" s="49">
        <v>0.57</v>
      </c>
      <c r="W164" s="49"/>
      <c r="X164" s="49">
        <v>0.76</v>
      </c>
      <c r="Y164" s="49"/>
    </row>
    <row r="165" spans="1:25">
      <c r="A165" s="48" t="s">
        <v>33</v>
      </c>
      <c r="B165" s="46">
        <f t="shared" si="57"/>
        <v>3.5</v>
      </c>
      <c r="C165" s="49"/>
      <c r="D165" s="49">
        <v>3.5</v>
      </c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1:25">
      <c r="A166" s="48" t="s">
        <v>34</v>
      </c>
      <c r="B166" s="46">
        <f t="shared" si="57"/>
        <v>0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</row>
    <row r="167" spans="1:25">
      <c r="A167" s="62" t="s">
        <v>84</v>
      </c>
      <c r="B167" s="44">
        <f>B168+B169+B170</f>
        <v>1497</v>
      </c>
      <c r="C167" s="44"/>
      <c r="D167" s="44">
        <f>D168+D169+D170</f>
        <v>500</v>
      </c>
      <c r="E167" s="44"/>
      <c r="F167" s="44">
        <f>F168+F169+F170</f>
        <v>450</v>
      </c>
      <c r="G167" s="44">
        <f>G168+G169+G170</f>
        <v>117</v>
      </c>
      <c r="H167" s="44"/>
      <c r="I167" s="44"/>
      <c r="J167" s="44"/>
      <c r="K167" s="44"/>
      <c r="L167" s="44"/>
      <c r="M167" s="44">
        <f>M168+M169+M170</f>
        <v>163</v>
      </c>
      <c r="N167" s="44"/>
      <c r="O167" s="44"/>
      <c r="P167" s="44">
        <f>P168+P169+P170</f>
        <v>192</v>
      </c>
      <c r="Q167" s="44"/>
      <c r="R167" s="44">
        <f>R168+R169+R170</f>
        <v>75</v>
      </c>
      <c r="S167" s="44"/>
      <c r="T167" s="44"/>
      <c r="U167" s="44"/>
      <c r="V167" s="44"/>
      <c r="W167" s="44"/>
      <c r="X167" s="44"/>
      <c r="Y167" s="44"/>
    </row>
    <row r="168" ht="46" customHeight="1" spans="1:25">
      <c r="A168" s="63" t="s">
        <v>85</v>
      </c>
      <c r="B168" s="64">
        <f t="shared" ref="B168:B170" si="60">C168+D168+E168+F168+G168++H168+I168+J168+K168+L168+M168+N168+O168+P168+Q168+R168+S168+T168+U168+V168+W168+X168+Y168</f>
        <v>547</v>
      </c>
      <c r="C168" s="65"/>
      <c r="D168" s="66"/>
      <c r="E168" s="66"/>
      <c r="F168" s="66"/>
      <c r="G168" s="66">
        <v>117</v>
      </c>
      <c r="H168" s="66"/>
      <c r="I168" s="66"/>
      <c r="J168" s="66"/>
      <c r="K168" s="66"/>
      <c r="L168" s="66"/>
      <c r="M168" s="66">
        <v>163</v>
      </c>
      <c r="N168" s="66"/>
      <c r="O168" s="66"/>
      <c r="P168" s="66">
        <v>192</v>
      </c>
      <c r="Q168" s="66"/>
      <c r="R168" s="66">
        <v>75</v>
      </c>
      <c r="S168" s="66"/>
      <c r="T168" s="66"/>
      <c r="U168" s="66"/>
      <c r="V168" s="66"/>
      <c r="W168" s="66"/>
      <c r="X168" s="66"/>
      <c r="Y168" s="66"/>
    </row>
    <row r="169" ht="35" customHeight="1" spans="1:25">
      <c r="A169" s="63" t="s">
        <v>86</v>
      </c>
      <c r="B169" s="64">
        <f t="shared" si="60"/>
        <v>450</v>
      </c>
      <c r="C169" s="65"/>
      <c r="D169" s="66"/>
      <c r="E169" s="66"/>
      <c r="F169" s="66">
        <v>450</v>
      </c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ht="35" customHeight="1" spans="1:25">
      <c r="A170" s="67" t="s">
        <v>87</v>
      </c>
      <c r="B170" s="64">
        <f t="shared" si="60"/>
        <v>500</v>
      </c>
      <c r="C170" s="65"/>
      <c r="D170" s="66">
        <v>500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ht="35" customHeight="1" spans="1:25">
      <c r="A171" s="68"/>
      <c r="B171" s="69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</row>
    <row r="172" spans="1:25">
      <c r="A172" s="68"/>
      <c r="B172" s="69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</row>
    <row r="173" spans="1:25">
      <c r="A173" s="68"/>
      <c r="B173" s="69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</row>
    <row r="174" spans="1:25">
      <c r="A174" s="68"/>
      <c r="B174" s="69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</row>
    <row r="175" spans="1:25">
      <c r="A175" s="68"/>
      <c r="B175" s="69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</row>
    <row r="176" spans="1:25">
      <c r="A176" s="68"/>
      <c r="B176" s="69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</row>
    <row r="177" spans="1:25">
      <c r="A177" s="68"/>
      <c r="B177" s="69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</row>
    <row r="178" spans="1:25">
      <c r="A178" s="68"/>
      <c r="B178" s="69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</row>
    <row r="179" spans="1:25">
      <c r="A179" s="68"/>
      <c r="B179" s="69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</row>
    <row r="180" spans="1:25">
      <c r="A180" s="68"/>
      <c r="B180" s="69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</row>
    <row r="181" spans="1:25">
      <c r="A181" s="68"/>
      <c r="B181" s="69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</row>
    <row r="182" spans="1:25">
      <c r="A182" s="68"/>
      <c r="B182" s="69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</row>
    <row r="183" spans="1:25">
      <c r="A183" s="68"/>
      <c r="B183" s="69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</row>
    <row r="184" spans="1:25">
      <c r="A184" s="68"/>
      <c r="B184" s="69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</row>
    <row r="185" spans="1:25">
      <c r="A185" s="68"/>
      <c r="B185" s="69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</row>
    <row r="186" spans="1:25">
      <c r="A186" s="68"/>
      <c r="B186" s="69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</row>
    <row r="187" spans="1:25">
      <c r="A187" s="68"/>
      <c r="B187" s="69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</row>
    <row r="188" spans="1:25">
      <c r="A188" s="68"/>
      <c r="B188" s="69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</row>
    <row r="189" spans="1:25">
      <c r="A189" s="68"/>
      <c r="B189" s="69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</row>
    <row r="190" spans="1:25">
      <c r="A190" s="68"/>
      <c r="B190" s="69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</row>
    <row r="191" spans="1:25">
      <c r="A191" s="68"/>
      <c r="B191" s="69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</row>
    <row r="192" spans="1:25">
      <c r="A192" s="68"/>
      <c r="B192" s="69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</row>
    <row r="193" spans="1:25">
      <c r="A193" s="68"/>
      <c r="B193" s="69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</row>
    <row r="194" spans="1:25">
      <c r="A194" s="68"/>
      <c r="B194" s="69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</row>
    <row r="195" spans="1:25">
      <c r="A195" s="68"/>
      <c r="B195" s="69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</row>
    <row r="196" spans="1:25">
      <c r="A196" s="68"/>
      <c r="B196" s="69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</row>
    <row r="197" spans="1:25">
      <c r="A197" s="68"/>
      <c r="B197" s="69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</row>
    <row r="198" spans="1:25">
      <c r="A198" s="68"/>
      <c r="B198" s="69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</row>
    <row r="199" spans="1:25">
      <c r="A199" s="68"/>
      <c r="B199" s="69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</row>
    <row r="200" spans="1:25">
      <c r="A200" s="68"/>
      <c r="B200" s="69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>
      <c r="A201" s="68"/>
      <c r="B201" s="69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</row>
    <row r="202" spans="1:25">
      <c r="A202" s="68"/>
      <c r="B202" s="69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</row>
    <row r="203" spans="1:25">
      <c r="A203" s="68"/>
      <c r="B203" s="69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</row>
    <row r="204" spans="1:25">
      <c r="A204" s="68"/>
      <c r="B204" s="69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</row>
  </sheetData>
  <mergeCells count="9">
    <mergeCell ref="A1:Y1"/>
    <mergeCell ref="A2:Y2"/>
    <mergeCell ref="F3:N3"/>
    <mergeCell ref="O3:Y3"/>
    <mergeCell ref="A3:A4"/>
    <mergeCell ref="B3:B4"/>
    <mergeCell ref="C3:C4"/>
    <mergeCell ref="D3:D4"/>
    <mergeCell ref="E3:E4"/>
  </mergeCells>
  <pageMargins left="0.196527777777778" right="0.0388888888888889" top="0.354166666666667" bottom="0.314583333333333" header="0.3" footer="0.3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pane xSplit="2" topLeftCell="C1" activePane="topRight" state="frozen"/>
      <selection/>
      <selection pane="topRight" activeCell="F8" sqref="F8"/>
    </sheetView>
  </sheetViews>
  <sheetFormatPr defaultColWidth="9" defaultRowHeight="15.6"/>
  <cols>
    <col min="1" max="1" width="12.875" style="4" customWidth="1"/>
    <col min="2" max="2" width="24.5" style="4" customWidth="1"/>
    <col min="3" max="3" width="10.875" style="4" customWidth="1"/>
    <col min="4" max="4" width="9.625" style="4" customWidth="1"/>
    <col min="5" max="5" width="7.875" style="4" customWidth="1"/>
    <col min="6" max="6" width="11.625" style="4" customWidth="1"/>
    <col min="7" max="7" width="12.5" style="4" customWidth="1"/>
    <col min="8" max="8" width="9.125" style="4" customWidth="1"/>
    <col min="9" max="9" width="6.125" style="4" customWidth="1"/>
    <col min="10" max="10" width="12.125" style="4" customWidth="1"/>
    <col min="11" max="11" width="12.875" style="4" customWidth="1"/>
    <col min="12" max="12" width="10.375" style="4" customWidth="1"/>
    <col min="13" max="13" width="6.875" style="4" customWidth="1"/>
    <col min="14" max="14" width="6.625" style="4" customWidth="1"/>
    <col min="15" max="15" width="7.375" style="4" customWidth="1"/>
    <col min="16" max="16" width="12.625" style="1"/>
    <col min="17" max="223" width="9" style="1"/>
    <col min="224" max="16384" width="9" style="2"/>
  </cols>
  <sheetData>
    <row r="1" s="1" customFormat="1" ht="34" customHeight="1" spans="1:15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21" customHeight="1" spans="1:6">
      <c r="A2" s="6" t="s">
        <v>89</v>
      </c>
      <c r="B2" s="6"/>
      <c r="C2" s="6"/>
      <c r="D2" s="6"/>
      <c r="E2" s="6"/>
      <c r="F2" s="6"/>
    </row>
    <row r="3" s="1" customFormat="1" ht="16" customHeight="1" spans="1:15">
      <c r="A3" s="7" t="s">
        <v>90</v>
      </c>
      <c r="B3" s="8" t="s">
        <v>91</v>
      </c>
      <c r="C3" s="9" t="s">
        <v>92</v>
      </c>
      <c r="D3" s="9" t="s">
        <v>93</v>
      </c>
      <c r="E3" s="9" t="s">
        <v>94</v>
      </c>
      <c r="F3" s="9" t="s">
        <v>95</v>
      </c>
      <c r="G3" s="9"/>
      <c r="H3" s="9"/>
      <c r="I3" s="28" t="s">
        <v>96</v>
      </c>
      <c r="J3" s="28"/>
      <c r="K3" s="28"/>
      <c r="L3" s="28"/>
      <c r="M3" s="28"/>
      <c r="N3" s="29" t="s">
        <v>97</v>
      </c>
      <c r="O3" s="29" t="s">
        <v>98</v>
      </c>
    </row>
    <row r="4" s="1" customFormat="1" ht="15" customHeight="1" spans="1:15">
      <c r="A4" s="7"/>
      <c r="B4" s="8"/>
      <c r="C4" s="9"/>
      <c r="D4" s="9"/>
      <c r="E4" s="9"/>
      <c r="F4" s="9" t="s">
        <v>99</v>
      </c>
      <c r="G4" s="7" t="s">
        <v>100</v>
      </c>
      <c r="H4" s="7" t="s">
        <v>101</v>
      </c>
      <c r="I4" s="29" t="s">
        <v>102</v>
      </c>
      <c r="J4" s="29" t="s">
        <v>103</v>
      </c>
      <c r="K4" s="29"/>
      <c r="L4" s="29"/>
      <c r="M4" s="29" t="s">
        <v>104</v>
      </c>
      <c r="N4" s="29"/>
      <c r="O4" s="29"/>
    </row>
    <row r="5" s="3" customFormat="1" ht="19" customHeight="1" spans="1:15">
      <c r="A5" s="7"/>
      <c r="B5" s="8"/>
      <c r="C5" s="9"/>
      <c r="D5" s="9"/>
      <c r="E5" s="9"/>
      <c r="F5" s="10"/>
      <c r="G5" s="11"/>
      <c r="H5" s="11"/>
      <c r="I5" s="29"/>
      <c r="J5" s="29" t="s">
        <v>99</v>
      </c>
      <c r="K5" s="29" t="s">
        <v>100</v>
      </c>
      <c r="L5" s="29" t="s">
        <v>101</v>
      </c>
      <c r="M5" s="29"/>
      <c r="N5" s="29"/>
      <c r="O5" s="29"/>
    </row>
    <row r="6" s="3" customFormat="1" ht="22" customHeight="1" spans="1:15">
      <c r="A6" s="12" t="s">
        <v>105</v>
      </c>
      <c r="B6" s="12"/>
      <c r="C6" s="13">
        <f>C7+C8+C18+C30</f>
        <v>687.14</v>
      </c>
      <c r="D6" s="13">
        <f>C6*0.173</f>
        <v>118.87522</v>
      </c>
      <c r="E6" s="13"/>
      <c r="F6" s="14">
        <f t="shared" ref="F6:F30" si="0">G6</f>
        <v>29.54702</v>
      </c>
      <c r="G6" s="15">
        <f>C6*0.043</f>
        <v>29.54702</v>
      </c>
      <c r="H6" s="15"/>
      <c r="I6" s="15"/>
      <c r="J6" s="15">
        <f t="shared" ref="J6:J30" si="1">K6</f>
        <v>89.3282</v>
      </c>
      <c r="K6" s="15">
        <f>C6*0.13</f>
        <v>89.3282</v>
      </c>
      <c r="L6" s="15"/>
      <c r="M6" s="15"/>
      <c r="N6" s="15"/>
      <c r="O6" s="30">
        <v>620.65</v>
      </c>
    </row>
    <row r="7" ht="18" customHeight="1" spans="1:15">
      <c r="A7" s="16">
        <v>1</v>
      </c>
      <c r="B7" s="17" t="s">
        <v>5</v>
      </c>
      <c r="C7" s="12">
        <v>225.94</v>
      </c>
      <c r="D7" s="13">
        <f t="shared" ref="D7:D14" si="2">C7*0.173</f>
        <v>39.08762</v>
      </c>
      <c r="E7" s="12"/>
      <c r="F7" s="14">
        <f t="shared" si="0"/>
        <v>9.71542</v>
      </c>
      <c r="G7" s="15">
        <f t="shared" ref="G7:G19" si="3">C7*0.043</f>
        <v>9.71542</v>
      </c>
      <c r="H7" s="18"/>
      <c r="I7" s="18"/>
      <c r="J7" s="15">
        <f t="shared" si="1"/>
        <v>29.3722</v>
      </c>
      <c r="K7" s="15">
        <f t="shared" ref="K7:K17" si="4">C7*0.13</f>
        <v>29.3722</v>
      </c>
      <c r="L7" s="18"/>
      <c r="M7" s="18"/>
      <c r="N7" s="18"/>
      <c r="O7" s="30">
        <v>229.31</v>
      </c>
    </row>
    <row r="8" ht="18" customHeight="1" spans="1:15">
      <c r="A8" s="16">
        <v>2</v>
      </c>
      <c r="B8" s="17" t="s">
        <v>6</v>
      </c>
      <c r="C8" s="12">
        <v>40.81</v>
      </c>
      <c r="D8" s="13">
        <f t="shared" si="2"/>
        <v>7.06013</v>
      </c>
      <c r="E8" s="12"/>
      <c r="F8" s="14">
        <f t="shared" si="0"/>
        <v>1.75483</v>
      </c>
      <c r="G8" s="15">
        <f t="shared" si="3"/>
        <v>1.75483</v>
      </c>
      <c r="H8" s="18"/>
      <c r="I8" s="18"/>
      <c r="J8" s="15">
        <f t="shared" si="1"/>
        <v>5.3053</v>
      </c>
      <c r="K8" s="15">
        <f t="shared" si="4"/>
        <v>5.3053</v>
      </c>
      <c r="L8" s="18"/>
      <c r="M8" s="18"/>
      <c r="N8" s="18"/>
      <c r="O8" s="30">
        <v>16.84</v>
      </c>
    </row>
    <row r="9" ht="18" customHeight="1" spans="1:15">
      <c r="A9" s="16">
        <v>3</v>
      </c>
      <c r="B9" s="19" t="s">
        <v>9</v>
      </c>
      <c r="C9" s="12">
        <v>124.82</v>
      </c>
      <c r="D9" s="13">
        <f t="shared" si="2"/>
        <v>21.59386</v>
      </c>
      <c r="E9" s="12"/>
      <c r="F9" s="14">
        <f t="shared" si="0"/>
        <v>5.36726</v>
      </c>
      <c r="G9" s="15">
        <f t="shared" si="3"/>
        <v>5.36726</v>
      </c>
      <c r="H9" s="18"/>
      <c r="I9" s="18"/>
      <c r="J9" s="15">
        <f t="shared" si="1"/>
        <v>16.2266</v>
      </c>
      <c r="K9" s="15">
        <f t="shared" si="4"/>
        <v>16.2266</v>
      </c>
      <c r="L9" s="18"/>
      <c r="M9" s="18"/>
      <c r="N9" s="18"/>
      <c r="O9" s="30">
        <v>117.81</v>
      </c>
    </row>
    <row r="10" ht="18" customHeight="1" spans="1:15">
      <c r="A10" s="16">
        <v>4</v>
      </c>
      <c r="B10" s="19" t="s">
        <v>10</v>
      </c>
      <c r="C10" s="12">
        <v>29.48</v>
      </c>
      <c r="D10" s="13">
        <f t="shared" si="2"/>
        <v>5.10004</v>
      </c>
      <c r="E10" s="12"/>
      <c r="F10" s="14">
        <f t="shared" si="0"/>
        <v>1.26764</v>
      </c>
      <c r="G10" s="15">
        <f t="shared" si="3"/>
        <v>1.26764</v>
      </c>
      <c r="H10" s="18"/>
      <c r="I10" s="18"/>
      <c r="J10" s="15">
        <f t="shared" si="1"/>
        <v>3.8324</v>
      </c>
      <c r="K10" s="15">
        <f t="shared" si="4"/>
        <v>3.8324</v>
      </c>
      <c r="L10" s="18"/>
      <c r="M10" s="18"/>
      <c r="N10" s="18"/>
      <c r="O10" s="30">
        <v>31.7</v>
      </c>
    </row>
    <row r="11" ht="18" customHeight="1" spans="1:15">
      <c r="A11" s="16">
        <v>5</v>
      </c>
      <c r="B11" s="20" t="s">
        <v>11</v>
      </c>
      <c r="C11" s="12">
        <v>8.54</v>
      </c>
      <c r="D11" s="13">
        <f t="shared" si="2"/>
        <v>1.47742</v>
      </c>
      <c r="E11" s="12"/>
      <c r="F11" s="14">
        <f t="shared" si="0"/>
        <v>0.36722</v>
      </c>
      <c r="G11" s="15">
        <f t="shared" si="3"/>
        <v>0.36722</v>
      </c>
      <c r="H11" s="18"/>
      <c r="I11" s="18"/>
      <c r="J11" s="15">
        <f t="shared" si="1"/>
        <v>1.1102</v>
      </c>
      <c r="K11" s="15">
        <f t="shared" si="4"/>
        <v>1.1102</v>
      </c>
      <c r="L11" s="18"/>
      <c r="M11" s="18"/>
      <c r="N11" s="18"/>
      <c r="O11" s="30">
        <v>3.92</v>
      </c>
    </row>
    <row r="12" ht="18" customHeight="1" spans="1:15">
      <c r="A12" s="16">
        <v>6</v>
      </c>
      <c r="B12" s="21" t="s">
        <v>12</v>
      </c>
      <c r="C12" s="12">
        <v>16.83</v>
      </c>
      <c r="D12" s="13">
        <f t="shared" si="2"/>
        <v>2.91159</v>
      </c>
      <c r="E12" s="12"/>
      <c r="F12" s="14">
        <f t="shared" si="0"/>
        <v>0.72369</v>
      </c>
      <c r="G12" s="15">
        <f t="shared" si="3"/>
        <v>0.72369</v>
      </c>
      <c r="H12" s="18"/>
      <c r="I12" s="18"/>
      <c r="J12" s="15">
        <f t="shared" si="1"/>
        <v>2.1879</v>
      </c>
      <c r="K12" s="15">
        <f t="shared" si="4"/>
        <v>2.1879</v>
      </c>
      <c r="L12" s="18"/>
      <c r="M12" s="18"/>
      <c r="N12" s="18"/>
      <c r="O12" s="30">
        <v>14.58</v>
      </c>
    </row>
    <row r="13" ht="18" customHeight="1" spans="1:15">
      <c r="A13" s="16">
        <v>7</v>
      </c>
      <c r="B13" s="20" t="s">
        <v>13</v>
      </c>
      <c r="C13" s="12">
        <v>5.57</v>
      </c>
      <c r="D13" s="13">
        <f t="shared" si="2"/>
        <v>0.96361</v>
      </c>
      <c r="E13" s="12"/>
      <c r="F13" s="14">
        <f t="shared" si="0"/>
        <v>0.23951</v>
      </c>
      <c r="G13" s="15">
        <f t="shared" si="3"/>
        <v>0.23951</v>
      </c>
      <c r="H13" s="18"/>
      <c r="I13" s="18"/>
      <c r="J13" s="15">
        <f t="shared" si="1"/>
        <v>0.7241</v>
      </c>
      <c r="K13" s="15">
        <f t="shared" si="4"/>
        <v>0.7241</v>
      </c>
      <c r="L13" s="18"/>
      <c r="M13" s="18"/>
      <c r="N13" s="18"/>
      <c r="O13" s="30">
        <v>3.22</v>
      </c>
    </row>
    <row r="14" ht="18" customHeight="1" spans="1:15">
      <c r="A14" s="16">
        <v>8</v>
      </c>
      <c r="B14" s="19" t="s">
        <v>14</v>
      </c>
      <c r="C14" s="12">
        <v>8.79</v>
      </c>
      <c r="D14" s="13">
        <f t="shared" si="2"/>
        <v>1.52067</v>
      </c>
      <c r="E14" s="12"/>
      <c r="F14" s="14">
        <f t="shared" si="0"/>
        <v>0.37797</v>
      </c>
      <c r="G14" s="15">
        <f t="shared" si="3"/>
        <v>0.37797</v>
      </c>
      <c r="H14" s="18"/>
      <c r="I14" s="18"/>
      <c r="J14" s="15">
        <f t="shared" si="1"/>
        <v>1.1427</v>
      </c>
      <c r="K14" s="15">
        <f t="shared" si="4"/>
        <v>1.1427</v>
      </c>
      <c r="L14" s="18"/>
      <c r="M14" s="18"/>
      <c r="N14" s="18"/>
      <c r="O14" s="30">
        <v>6.46</v>
      </c>
    </row>
    <row r="15" ht="18" customHeight="1" spans="1:15">
      <c r="A15" s="16">
        <v>9</v>
      </c>
      <c r="B15" s="20" t="s">
        <v>15</v>
      </c>
      <c r="C15" s="12">
        <v>2.87</v>
      </c>
      <c r="D15" s="13">
        <f t="shared" ref="D15:D19" si="5">C15*0.173</f>
        <v>0.49651</v>
      </c>
      <c r="E15" s="12"/>
      <c r="F15" s="14">
        <f t="shared" si="0"/>
        <v>0.12341</v>
      </c>
      <c r="G15" s="15">
        <f t="shared" si="3"/>
        <v>0.12341</v>
      </c>
      <c r="H15" s="18"/>
      <c r="I15" s="18"/>
      <c r="J15" s="15">
        <f t="shared" si="1"/>
        <v>0.3731</v>
      </c>
      <c r="K15" s="15">
        <f t="shared" si="4"/>
        <v>0.3731</v>
      </c>
      <c r="L15" s="18"/>
      <c r="M15" s="18"/>
      <c r="N15" s="18"/>
      <c r="O15" s="30">
        <v>1.3</v>
      </c>
    </row>
    <row r="16" ht="18" customHeight="1" spans="1:15">
      <c r="A16" s="16">
        <v>10</v>
      </c>
      <c r="B16" s="19" t="s">
        <v>16</v>
      </c>
      <c r="C16" s="12">
        <v>16.2</v>
      </c>
      <c r="D16" s="13">
        <f t="shared" si="5"/>
        <v>2.8026</v>
      </c>
      <c r="E16" s="12"/>
      <c r="F16" s="14">
        <f t="shared" si="0"/>
        <v>0.6966</v>
      </c>
      <c r="G16" s="15">
        <f t="shared" si="3"/>
        <v>0.6966</v>
      </c>
      <c r="H16" s="18"/>
      <c r="I16" s="18"/>
      <c r="J16" s="15">
        <f t="shared" si="1"/>
        <v>2.106</v>
      </c>
      <c r="K16" s="15">
        <f t="shared" si="4"/>
        <v>2.106</v>
      </c>
      <c r="L16" s="18"/>
      <c r="M16" s="18"/>
      <c r="N16" s="18"/>
      <c r="O16" s="30">
        <v>17.85</v>
      </c>
    </row>
    <row r="17" ht="18" customHeight="1" spans="1:15">
      <c r="A17" s="16">
        <v>11</v>
      </c>
      <c r="B17" s="20" t="s">
        <v>17</v>
      </c>
      <c r="C17" s="12">
        <v>4.27</v>
      </c>
      <c r="D17" s="13">
        <f t="shared" si="5"/>
        <v>0.73871</v>
      </c>
      <c r="E17" s="12"/>
      <c r="F17" s="14">
        <f t="shared" si="0"/>
        <v>0.18361</v>
      </c>
      <c r="G17" s="15">
        <f t="shared" si="3"/>
        <v>0.18361</v>
      </c>
      <c r="H17" s="18"/>
      <c r="I17" s="18"/>
      <c r="J17" s="15">
        <f t="shared" si="1"/>
        <v>0.5551</v>
      </c>
      <c r="K17" s="15">
        <f t="shared" si="4"/>
        <v>0.5551</v>
      </c>
      <c r="L17" s="18"/>
      <c r="M17" s="18"/>
      <c r="N17" s="18"/>
      <c r="O17" s="30">
        <v>2</v>
      </c>
    </row>
    <row r="18" ht="18" customHeight="1" spans="1:15">
      <c r="A18" s="20" t="s">
        <v>106</v>
      </c>
      <c r="B18" s="20"/>
      <c r="C18" s="22">
        <f>SUM(C9:C17)</f>
        <v>217.37</v>
      </c>
      <c r="D18" s="22">
        <f>SUM(D9:D17)</f>
        <v>37.60501</v>
      </c>
      <c r="E18" s="22"/>
      <c r="F18" s="23">
        <f t="shared" si="0"/>
        <v>9.34691</v>
      </c>
      <c r="G18" s="24">
        <f t="shared" si="3"/>
        <v>9.34691</v>
      </c>
      <c r="H18" s="25"/>
      <c r="I18" s="25"/>
      <c r="J18" s="24">
        <f t="shared" si="1"/>
        <v>32.6055</v>
      </c>
      <c r="K18" s="24">
        <f>C18*0.15</f>
        <v>32.6055</v>
      </c>
      <c r="L18" s="27"/>
      <c r="M18" s="27"/>
      <c r="N18" s="27"/>
      <c r="O18" s="7">
        <v>198.84</v>
      </c>
    </row>
    <row r="19" ht="18" customHeight="1" spans="1:15">
      <c r="A19" s="16">
        <v>12</v>
      </c>
      <c r="B19" s="19" t="s">
        <v>18</v>
      </c>
      <c r="C19" s="15">
        <v>106.88</v>
      </c>
      <c r="D19" s="15">
        <f t="shared" si="5"/>
        <v>18.49024</v>
      </c>
      <c r="E19" s="15"/>
      <c r="F19" s="14">
        <f t="shared" si="0"/>
        <v>4.59584</v>
      </c>
      <c r="G19" s="15">
        <f t="shared" si="3"/>
        <v>4.59584</v>
      </c>
      <c r="H19" s="18"/>
      <c r="I19" s="18"/>
      <c r="J19" s="15">
        <f t="shared" si="1"/>
        <v>13.8944</v>
      </c>
      <c r="K19" s="15">
        <f>C19*0.13</f>
        <v>13.8944</v>
      </c>
      <c r="L19" s="18"/>
      <c r="M19" s="18"/>
      <c r="N19" s="18"/>
      <c r="O19" s="30">
        <v>107.94</v>
      </c>
    </row>
    <row r="20" ht="18" customHeight="1" spans="1:15">
      <c r="A20" s="16">
        <v>13</v>
      </c>
      <c r="B20" s="19" t="s">
        <v>19</v>
      </c>
      <c r="C20" s="15">
        <v>23.22</v>
      </c>
      <c r="D20" s="15">
        <f t="shared" ref="D20:D29" si="6">C20*0.173</f>
        <v>4.01706</v>
      </c>
      <c r="E20" s="15"/>
      <c r="F20" s="14">
        <f t="shared" si="0"/>
        <v>0.99846</v>
      </c>
      <c r="G20" s="15">
        <f t="shared" ref="G20:G29" si="7">C20*0.043</f>
        <v>0.99846</v>
      </c>
      <c r="H20" s="18"/>
      <c r="I20" s="18"/>
      <c r="J20" s="15">
        <f t="shared" si="1"/>
        <v>3.0186</v>
      </c>
      <c r="K20" s="15">
        <f t="shared" ref="K20:K29" si="8">C20*0.13</f>
        <v>3.0186</v>
      </c>
      <c r="L20" s="18"/>
      <c r="M20" s="18"/>
      <c r="N20" s="18"/>
      <c r="O20" s="30">
        <v>24.47</v>
      </c>
    </row>
    <row r="21" ht="18" customHeight="1" spans="1:15">
      <c r="A21" s="16">
        <v>14</v>
      </c>
      <c r="B21" s="20" t="s">
        <v>20</v>
      </c>
      <c r="C21" s="15">
        <v>4.37</v>
      </c>
      <c r="D21" s="15">
        <f t="shared" si="6"/>
        <v>0.75601</v>
      </c>
      <c r="E21" s="15"/>
      <c r="F21" s="14">
        <f t="shared" si="0"/>
        <v>0.18791</v>
      </c>
      <c r="G21" s="15">
        <f t="shared" si="7"/>
        <v>0.18791</v>
      </c>
      <c r="H21" s="18"/>
      <c r="I21" s="18"/>
      <c r="J21" s="15">
        <f t="shared" si="1"/>
        <v>0.5681</v>
      </c>
      <c r="K21" s="15">
        <f t="shared" si="8"/>
        <v>0.5681</v>
      </c>
      <c r="L21" s="18"/>
      <c r="M21" s="18"/>
      <c r="N21" s="18"/>
      <c r="O21" s="30">
        <v>1.54</v>
      </c>
    </row>
    <row r="22" ht="18" customHeight="1" spans="1:15">
      <c r="A22" s="16">
        <v>15</v>
      </c>
      <c r="B22" s="19" t="s">
        <v>21</v>
      </c>
      <c r="C22" s="15">
        <v>8.96000000000001</v>
      </c>
      <c r="D22" s="15">
        <f t="shared" si="6"/>
        <v>1.55008</v>
      </c>
      <c r="E22" s="15"/>
      <c r="F22" s="14">
        <f t="shared" si="0"/>
        <v>0.38528</v>
      </c>
      <c r="G22" s="15">
        <f t="shared" si="7"/>
        <v>0.38528</v>
      </c>
      <c r="H22" s="18"/>
      <c r="I22" s="18"/>
      <c r="J22" s="15">
        <f t="shared" si="1"/>
        <v>1.1648</v>
      </c>
      <c r="K22" s="15">
        <f t="shared" si="8"/>
        <v>1.1648</v>
      </c>
      <c r="L22" s="18"/>
      <c r="M22" s="18"/>
      <c r="N22" s="18"/>
      <c r="O22" s="30">
        <v>7.38</v>
      </c>
    </row>
    <row r="23" ht="18" customHeight="1" spans="1:15">
      <c r="A23" s="16">
        <v>16</v>
      </c>
      <c r="B23" s="20" t="s">
        <v>22</v>
      </c>
      <c r="C23" s="15">
        <v>3.01</v>
      </c>
      <c r="D23" s="15">
        <f t="shared" si="6"/>
        <v>0.52073</v>
      </c>
      <c r="E23" s="15"/>
      <c r="F23" s="14">
        <f t="shared" si="0"/>
        <v>0.12943</v>
      </c>
      <c r="G23" s="15">
        <f t="shared" si="7"/>
        <v>0.12943</v>
      </c>
      <c r="H23" s="18"/>
      <c r="I23" s="18"/>
      <c r="J23" s="15">
        <f t="shared" si="1"/>
        <v>0.3913</v>
      </c>
      <c r="K23" s="15">
        <f t="shared" si="8"/>
        <v>0.3913</v>
      </c>
      <c r="L23" s="18"/>
      <c r="M23" s="18"/>
      <c r="N23" s="18"/>
      <c r="O23" s="30">
        <v>1.68</v>
      </c>
    </row>
    <row r="24" ht="18" customHeight="1" spans="1:15">
      <c r="A24" s="16">
        <v>17</v>
      </c>
      <c r="B24" s="19" t="s">
        <v>23</v>
      </c>
      <c r="C24" s="15">
        <v>11.31</v>
      </c>
      <c r="D24" s="15">
        <f t="shared" si="6"/>
        <v>1.95663</v>
      </c>
      <c r="E24" s="15"/>
      <c r="F24" s="14">
        <f t="shared" si="0"/>
        <v>0.48633</v>
      </c>
      <c r="G24" s="15">
        <f t="shared" si="7"/>
        <v>0.48633</v>
      </c>
      <c r="H24" s="18"/>
      <c r="I24" s="18"/>
      <c r="J24" s="15">
        <f t="shared" si="1"/>
        <v>1.4703</v>
      </c>
      <c r="K24" s="15">
        <f t="shared" si="8"/>
        <v>1.4703</v>
      </c>
      <c r="L24" s="18"/>
      <c r="M24" s="18"/>
      <c r="N24" s="18"/>
      <c r="O24" s="30">
        <v>7.85</v>
      </c>
    </row>
    <row r="25" ht="18" customHeight="1" spans="1:15">
      <c r="A25" s="16">
        <v>18</v>
      </c>
      <c r="B25" s="20" t="s">
        <v>107</v>
      </c>
      <c r="C25" s="15">
        <v>4.45</v>
      </c>
      <c r="D25" s="15">
        <f t="shared" si="6"/>
        <v>0.76985</v>
      </c>
      <c r="E25" s="15"/>
      <c r="F25" s="14">
        <f t="shared" si="0"/>
        <v>0.19135</v>
      </c>
      <c r="G25" s="15">
        <f t="shared" si="7"/>
        <v>0.19135</v>
      </c>
      <c r="H25" s="18"/>
      <c r="I25" s="18"/>
      <c r="J25" s="15">
        <f t="shared" si="1"/>
        <v>0.5785</v>
      </c>
      <c r="K25" s="15">
        <f t="shared" si="8"/>
        <v>0.5785</v>
      </c>
      <c r="L25" s="18"/>
      <c r="M25" s="18"/>
      <c r="N25" s="18"/>
      <c r="O25" s="30">
        <v>1.47</v>
      </c>
    </row>
    <row r="26" ht="18" customHeight="1" spans="1:15">
      <c r="A26" s="16">
        <v>19</v>
      </c>
      <c r="B26" s="19" t="s">
        <v>25</v>
      </c>
      <c r="C26" s="15">
        <v>9.02999999999999</v>
      </c>
      <c r="D26" s="15">
        <f t="shared" si="6"/>
        <v>1.56219</v>
      </c>
      <c r="E26" s="15"/>
      <c r="F26" s="14">
        <f t="shared" si="0"/>
        <v>0.38829</v>
      </c>
      <c r="G26" s="15">
        <f t="shared" si="7"/>
        <v>0.38829</v>
      </c>
      <c r="H26" s="18"/>
      <c r="I26" s="18"/>
      <c r="J26" s="15">
        <f t="shared" si="1"/>
        <v>1.1739</v>
      </c>
      <c r="K26" s="15">
        <f t="shared" si="8"/>
        <v>1.1739</v>
      </c>
      <c r="L26" s="18"/>
      <c r="M26" s="18"/>
      <c r="N26" s="18"/>
      <c r="O26" s="30">
        <v>6.35</v>
      </c>
    </row>
    <row r="27" ht="18" customHeight="1" spans="1:15">
      <c r="A27" s="16">
        <v>20</v>
      </c>
      <c r="B27" s="20" t="s">
        <v>108</v>
      </c>
      <c r="C27" s="15">
        <v>2.87</v>
      </c>
      <c r="D27" s="15">
        <f t="shared" si="6"/>
        <v>0.49651</v>
      </c>
      <c r="E27" s="15"/>
      <c r="F27" s="14">
        <f t="shared" si="0"/>
        <v>0.12341</v>
      </c>
      <c r="G27" s="15">
        <f t="shared" si="7"/>
        <v>0.12341</v>
      </c>
      <c r="H27" s="18"/>
      <c r="I27" s="18"/>
      <c r="J27" s="15">
        <f t="shared" si="1"/>
        <v>0.3731</v>
      </c>
      <c r="K27" s="15">
        <f t="shared" si="8"/>
        <v>0.3731</v>
      </c>
      <c r="L27" s="18"/>
      <c r="M27" s="18"/>
      <c r="N27" s="18"/>
      <c r="O27" s="30">
        <v>1.47</v>
      </c>
    </row>
    <row r="28" ht="18" customHeight="1" spans="1:15">
      <c r="A28" s="16">
        <v>21</v>
      </c>
      <c r="B28" s="19" t="s">
        <v>27</v>
      </c>
      <c r="C28" s="15">
        <v>21.15</v>
      </c>
      <c r="D28" s="15">
        <f t="shared" si="6"/>
        <v>3.65895</v>
      </c>
      <c r="E28" s="15"/>
      <c r="F28" s="14">
        <f t="shared" si="0"/>
        <v>0.90945</v>
      </c>
      <c r="G28" s="15">
        <f t="shared" si="7"/>
        <v>0.90945</v>
      </c>
      <c r="H28" s="18"/>
      <c r="I28" s="18"/>
      <c r="J28" s="15">
        <f t="shared" si="1"/>
        <v>2.7495</v>
      </c>
      <c r="K28" s="15">
        <f t="shared" si="8"/>
        <v>2.7495</v>
      </c>
      <c r="L28" s="18"/>
      <c r="M28" s="18"/>
      <c r="N28" s="18"/>
      <c r="O28" s="30">
        <v>14.53</v>
      </c>
    </row>
    <row r="29" ht="18" customHeight="1" spans="1:15">
      <c r="A29" s="16">
        <v>22</v>
      </c>
      <c r="B29" s="20" t="s">
        <v>109</v>
      </c>
      <c r="C29" s="15">
        <v>7.77</v>
      </c>
      <c r="D29" s="15">
        <f t="shared" si="6"/>
        <v>1.34421</v>
      </c>
      <c r="E29" s="15"/>
      <c r="F29" s="14">
        <f t="shared" si="0"/>
        <v>0.33411</v>
      </c>
      <c r="G29" s="15">
        <f t="shared" si="7"/>
        <v>0.33411</v>
      </c>
      <c r="H29" s="18"/>
      <c r="I29" s="18"/>
      <c r="J29" s="15">
        <f t="shared" si="1"/>
        <v>1.0101</v>
      </c>
      <c r="K29" s="15">
        <f t="shared" si="8"/>
        <v>1.0101</v>
      </c>
      <c r="L29" s="18"/>
      <c r="M29" s="18"/>
      <c r="N29" s="18"/>
      <c r="O29" s="30">
        <v>0.98</v>
      </c>
    </row>
    <row r="30" ht="18" customHeight="1" spans="1:15">
      <c r="A30" s="26" t="s">
        <v>110</v>
      </c>
      <c r="B30" s="26"/>
      <c r="C30" s="24">
        <f>SUM(C19:C29)</f>
        <v>203.02</v>
      </c>
      <c r="D30" s="24">
        <f>SUM(D19:D29)</f>
        <v>35.12246</v>
      </c>
      <c r="E30" s="24"/>
      <c r="F30" s="23">
        <f t="shared" si="0"/>
        <v>10.151</v>
      </c>
      <c r="G30" s="12">
        <f>C30*0.05</f>
        <v>10.151</v>
      </c>
      <c r="H30" s="27"/>
      <c r="I30" s="27"/>
      <c r="J30" s="12">
        <f t="shared" si="1"/>
        <v>30.453</v>
      </c>
      <c r="K30" s="12">
        <f>C30*0.15</f>
        <v>30.453</v>
      </c>
      <c r="L30" s="27"/>
      <c r="M30" s="27"/>
      <c r="N30" s="27"/>
      <c r="O30" s="7">
        <v>175.66</v>
      </c>
    </row>
  </sheetData>
  <mergeCells count="19">
    <mergeCell ref="A1:O1"/>
    <mergeCell ref="F3:H3"/>
    <mergeCell ref="I3:M3"/>
    <mergeCell ref="J4:L4"/>
    <mergeCell ref="A6:B6"/>
    <mergeCell ref="A18:B18"/>
    <mergeCell ref="A30:B30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M4:M5"/>
    <mergeCell ref="N3:N5"/>
    <mergeCell ref="O3:O5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2019年预算分配表</vt:lpstr>
      <vt:lpstr>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~人在做~天在看~</cp:lastModifiedBy>
  <dcterms:created xsi:type="dcterms:W3CDTF">1996-12-17T01:32:00Z</dcterms:created>
  <cp:lastPrinted>2018-05-16T08:27:00Z</cp:lastPrinted>
  <dcterms:modified xsi:type="dcterms:W3CDTF">2019-06-17T09:01:19Z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