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650" activeTab="0"/>
  </bookViews>
  <sheets>
    <sheet name="来源表1" sheetId="1" r:id="rId1"/>
    <sheet name="项目计划表2" sheetId="2" r:id="rId2"/>
    <sheet name="整合工作表3" sheetId="3" r:id="rId3"/>
    <sheet name="Sheet2" sheetId="4" r:id="rId4"/>
  </sheets>
  <definedNames>
    <definedName name="_xlnm.Print_Area" localSheetId="0">'来源表1'!$A$1:$I$74</definedName>
  </definedNames>
  <calcPr fullCalcOnLoad="1"/>
</workbook>
</file>

<file path=xl/sharedStrings.xml><?xml version="1.0" encoding="utf-8"?>
<sst xmlns="http://schemas.openxmlformats.org/spreadsheetml/2006/main" count="773" uniqueCount="363">
  <si>
    <t>附件1：</t>
  </si>
  <si>
    <r>
      <t>西藏自治区</t>
    </r>
    <r>
      <rPr>
        <b/>
        <u val="single"/>
        <sz val="16"/>
        <color indexed="8"/>
        <rFont val="方正小标宋简体"/>
        <family val="0"/>
      </rPr>
      <t xml:space="preserve"> 那曲 </t>
    </r>
    <r>
      <rPr>
        <b/>
        <sz val="16"/>
        <color indexed="8"/>
        <rFont val="方正小标宋简体"/>
        <family val="0"/>
      </rPr>
      <t>市</t>
    </r>
    <r>
      <rPr>
        <b/>
        <u val="single"/>
        <sz val="16"/>
        <color indexed="8"/>
        <rFont val="方正小标宋简体"/>
        <family val="0"/>
      </rPr>
      <t xml:space="preserve">  班戈 </t>
    </r>
    <r>
      <rPr>
        <b/>
        <sz val="16"/>
        <color indexed="8"/>
        <rFont val="方正小标宋简体"/>
        <family val="0"/>
      </rPr>
      <t>县（区）2018年统筹整合资金来源及支出表</t>
    </r>
  </si>
  <si>
    <r>
      <t>填报单位（盖章）：</t>
    </r>
    <r>
      <rPr>
        <u val="single"/>
        <sz val="12"/>
        <color indexed="8"/>
        <rFont val="仿宋"/>
        <family val="3"/>
      </rPr>
      <t xml:space="preserve">   班戈    </t>
    </r>
    <r>
      <rPr>
        <sz val="12"/>
        <color indexed="8"/>
        <rFont val="仿宋"/>
        <family val="3"/>
      </rPr>
      <t xml:space="preserve">县财政局、扶贫办          </t>
    </r>
  </si>
  <si>
    <t>单位：万元</t>
  </si>
  <si>
    <t>序号</t>
  </si>
  <si>
    <t>财政资金名称</t>
  </si>
  <si>
    <t>2017年度资金（万元）</t>
  </si>
  <si>
    <t>2018年度资金（万元）</t>
  </si>
  <si>
    <t>2018年1-9月份实际支出数</t>
  </si>
  <si>
    <t>备注</t>
  </si>
  <si>
    <t>总规模</t>
  </si>
  <si>
    <t>贫困县整合资金规模</t>
  </si>
  <si>
    <t>贫困县计划整合资金规模</t>
  </si>
  <si>
    <t>贫困县已整合资金规模</t>
  </si>
  <si>
    <t>栏次</t>
  </si>
  <si>
    <t>2≥3</t>
  </si>
  <si>
    <t>4＞5</t>
  </si>
  <si>
    <t>5≥6</t>
  </si>
  <si>
    <t>一</t>
  </si>
  <si>
    <t>中央财政资金小计</t>
  </si>
  <si>
    <t>财政专项扶贫资金</t>
  </si>
  <si>
    <t>水利发展资金（农田水利设施建设、水土保持补助、江河湖库综合整治以及山洪灾害防治资金）</t>
  </si>
  <si>
    <t>农业生产发展资金（现代农业生产发展资金、农业技术推广与服务补助资金等）</t>
  </si>
  <si>
    <t>林业改革补助资金（含天保和森林管护补助）</t>
  </si>
  <si>
    <t>农业综合开发补助资金</t>
  </si>
  <si>
    <t>农村综合改革转移支付</t>
  </si>
  <si>
    <t>新增建设用地土地有偿使用费安排的高标准基本农田建设补助资金</t>
  </si>
  <si>
    <t>农村环境连片整治示范资金</t>
  </si>
  <si>
    <t>车辆购置税收入补助地方用于一般公路建设项目资金（支持农村公路部分）</t>
  </si>
  <si>
    <t>农村危房改造补助资金</t>
  </si>
  <si>
    <t>中央专项彩票公益金支持扶贫资金</t>
  </si>
  <si>
    <t>产粮大县奖励资金</t>
  </si>
  <si>
    <t>生猪（牛羊）调出大县奖励
资金（省级统筹部分）</t>
  </si>
  <si>
    <t>农业资源及生态保护补助资金
（含草奖补助）</t>
  </si>
  <si>
    <t>服务业发展专项资金（支持新农村现代流通服务网络工程部分）</t>
  </si>
  <si>
    <t>旅游发展基金</t>
  </si>
  <si>
    <t>中央财政预算内投资用于“三农”建设部分</t>
  </si>
  <si>
    <t>其中：退牧还草工程建设</t>
  </si>
  <si>
    <t>其中：人畜饮水安全巩固提高补助</t>
  </si>
  <si>
    <t>其中：中央预算内以工代赈资金</t>
  </si>
  <si>
    <t>其中：中央预算内兴边富民资金</t>
  </si>
  <si>
    <t>自治区财政资金小计</t>
  </si>
  <si>
    <t>水利发展资金（农田水利设施建设、水土保持补助资金）</t>
  </si>
  <si>
    <t>林业改革发展资金（含林业产业及防沙治沙）</t>
  </si>
  <si>
    <t>林业产业和木本油料生产扶持资金</t>
  </si>
  <si>
    <t>土地整治和高标准农田建设（含土地跨省交易收益）</t>
  </si>
  <si>
    <t>农牧民技能培训补助经费</t>
  </si>
  <si>
    <t>应用技术研究与开发（支持脱贫攻坚）</t>
  </si>
  <si>
    <t>其他农业生产发展</t>
  </si>
  <si>
    <t>旅游发展资金</t>
  </si>
  <si>
    <t>彩票公益金支持扶贫资金</t>
  </si>
  <si>
    <t>其他涉农资金（盘活资金）</t>
  </si>
  <si>
    <t>二</t>
  </si>
  <si>
    <t>地（市）级资金小计</t>
  </si>
  <si>
    <t>农牧业专项资金</t>
  </si>
  <si>
    <t>林业发展资金</t>
  </si>
  <si>
    <t>水利发展资金</t>
  </si>
  <si>
    <t>技能及就业培训资金</t>
  </si>
  <si>
    <t>农业科技发展资金</t>
  </si>
  <si>
    <t>援藏资金</t>
  </si>
  <si>
    <t>三</t>
  </si>
  <si>
    <t>县（区）级资金小计</t>
  </si>
  <si>
    <t>四</t>
  </si>
  <si>
    <t>四级合计</t>
  </si>
  <si>
    <t>其中用于建档立卡贫困村的资金规模</t>
  </si>
  <si>
    <t>其中用于建档立卡贫困人口的资金规模</t>
  </si>
  <si>
    <t>填表说明：</t>
  </si>
  <si>
    <t>1.省级须汇总本省所有试点县情况。</t>
  </si>
  <si>
    <t>2.四级合计中用于建档立卡贫困村的资金规模：是指用于贫困村的所有项目（含对农户直接帮扶项目）的资金规模。</t>
  </si>
  <si>
    <t>3.四级合计中用于建档立卡贫困人口的资金规模：是指用于试点县对建档立卡贫困人口直接帮扶项目的资金规模。</t>
  </si>
  <si>
    <t>4.用于建档立卡贫困村的资金和建档立卡贫困人口的资金因有重复统计部分，两者之和应大于四级合计。</t>
  </si>
  <si>
    <t>5.本表由地（市）财政会同扶贫部门填报，以县（区）为单位，地（市）汇总完成后，报送自治区财政厅农业处、自治区扶贫办扶贫处。</t>
  </si>
  <si>
    <t>附件2：</t>
  </si>
  <si>
    <r>
      <t>西藏自治区</t>
    </r>
    <r>
      <rPr>
        <b/>
        <u val="single"/>
        <sz val="20"/>
        <rFont val="宋体"/>
        <family val="0"/>
      </rPr>
      <t>那曲</t>
    </r>
    <r>
      <rPr>
        <b/>
        <sz val="20"/>
        <rFont val="宋体"/>
        <family val="0"/>
      </rPr>
      <t>市</t>
    </r>
    <r>
      <rPr>
        <b/>
        <u val="single"/>
        <sz val="20"/>
        <rFont val="宋体"/>
        <family val="0"/>
      </rPr>
      <t xml:space="preserve"> 班戈县 </t>
    </r>
    <r>
      <rPr>
        <b/>
        <sz val="20"/>
        <rFont val="宋体"/>
        <family val="0"/>
      </rPr>
      <t xml:space="preserve"> 2018年贫困县脱贫攻坚整合资金项目投资计划明细表</t>
    </r>
  </si>
  <si>
    <r>
      <t>填报单位：</t>
    </r>
    <r>
      <rPr>
        <b/>
        <u val="single"/>
        <sz val="10"/>
        <color indexed="8"/>
        <rFont val="宋体"/>
        <family val="0"/>
      </rPr>
      <t xml:space="preserve"> 班戈县 </t>
    </r>
    <r>
      <rPr>
        <b/>
        <sz val="10"/>
        <color indexed="8"/>
        <rFont val="宋体"/>
        <family val="0"/>
      </rPr>
      <t xml:space="preserve">  财政局、扶贫办                                                                                                                                                     金额单位：万元</t>
    </r>
  </si>
  <si>
    <t>县（区)、乡（镇）名称</t>
  </si>
  <si>
    <t>项目名称</t>
  </si>
  <si>
    <r>
      <t>建设地点</t>
    </r>
    <r>
      <rPr>
        <sz val="10"/>
        <rFont val="宋体"/>
        <family val="0"/>
      </rPr>
      <t>（所在乡村名）</t>
    </r>
  </si>
  <si>
    <t>项目建设内容</t>
  </si>
  <si>
    <t>项目主管部门</t>
  </si>
  <si>
    <t>项目责任人</t>
  </si>
  <si>
    <t>项目期限（月）</t>
  </si>
  <si>
    <t>整合财政涉农资金来源</t>
  </si>
  <si>
    <t>投资计划(万元)</t>
  </si>
  <si>
    <t>项目预计年均实现收益（万元）</t>
  </si>
  <si>
    <r>
      <t>项目受益群众户</t>
    </r>
    <r>
      <rPr>
        <sz val="10"/>
        <rFont val="宋体"/>
        <family val="0"/>
      </rPr>
      <t>(户)</t>
    </r>
  </si>
  <si>
    <r>
      <t>项目受益总人口</t>
    </r>
    <r>
      <rPr>
        <sz val="10"/>
        <rFont val="宋体"/>
        <family val="0"/>
      </rPr>
      <t>(人)</t>
    </r>
  </si>
  <si>
    <t>其中</t>
  </si>
  <si>
    <t>备注（还款主体）</t>
  </si>
  <si>
    <t>开工日期</t>
  </si>
  <si>
    <t>竣工日期</t>
  </si>
  <si>
    <t>资金来源名称</t>
  </si>
  <si>
    <t>金额(万元)</t>
  </si>
  <si>
    <t>总投资</t>
  </si>
  <si>
    <t>中央资金</t>
  </si>
  <si>
    <t>自治区资金</t>
  </si>
  <si>
    <t>地（市）级资金</t>
  </si>
  <si>
    <t xml:space="preserve">县本级资金  </t>
  </si>
  <si>
    <t>银行贷款</t>
  </si>
  <si>
    <t xml:space="preserve">项目单位自筹   </t>
  </si>
  <si>
    <t>受益贫困户数</t>
  </si>
  <si>
    <t>受益贫困人口数</t>
  </si>
  <si>
    <t>其中：脱贫贫困人数</t>
  </si>
  <si>
    <t>行次</t>
  </si>
  <si>
    <t>合 计</t>
  </si>
  <si>
    <t>一、生产发展（含产业项目）类</t>
  </si>
  <si>
    <t>班戈县</t>
  </si>
  <si>
    <t>班戈县扶贫产业“帕里”奶牛引进项目</t>
  </si>
  <si>
    <t>新吉乡扣求村</t>
  </si>
  <si>
    <t>引进180头“帕里”奶牛、购置饲草料及相关附属设施。</t>
  </si>
  <si>
    <t xml:space="preserve">农牧局 </t>
  </si>
  <si>
    <t>索朗曲交</t>
  </si>
  <si>
    <t>自治区以工代赈</t>
  </si>
  <si>
    <t>总投资为2018年整合资金投入金额</t>
  </si>
  <si>
    <t>班戈县扶贫产业新吉乡缝纫店项目</t>
  </si>
  <si>
    <t>新吉乡诺地村</t>
  </si>
  <si>
    <t>以租房形式购置缝纫机20台，原材料购置，技能培训等。</t>
  </si>
  <si>
    <t>中央财政专项扶贫发展资金</t>
  </si>
  <si>
    <t>班戈县佳琼镇扶贫产业运输队项目</t>
  </si>
  <si>
    <t>佳琼镇5村所在地</t>
  </si>
  <si>
    <t>购买双桥自卸车7辆，装载机1辆，挖掘机1台，购买装卸工具若干，岗前培训7名驾驶员和15名装卸工人。</t>
  </si>
  <si>
    <t>班戈县扶贫产业青龙乡馒头店项目</t>
  </si>
  <si>
    <t>青龙乡东嘎村</t>
  </si>
  <si>
    <t>以租房形式在青龙乡经营一间馒头店，购置大型高压锅2个，和面机2台、煎锅2个及原材料。</t>
  </si>
  <si>
    <t>班戈县扶贫产业农牧民施工队设备购买项目</t>
  </si>
  <si>
    <t>普保镇多尔格村、小康示范村</t>
  </si>
  <si>
    <t>普保镇多尔格村购买挖掘机一辆，装载机一辆、双桥汽车7辆，东风玉柴一辆；普保镇小康示范村购买小型挖掘机一辆、大型挖掘机一辆、机械拖车一辆、双桥车3辆；普保镇7村购买2辆双桥车，前四后八货运车一辆。</t>
  </si>
  <si>
    <t>班戈县扶贫产业运输车辆购置项目</t>
  </si>
  <si>
    <t>佳琼镇多尔查居委会、新吉乡古嘎村、德庆镇南美村、马前乡多吉斯曲、普保镇那拉玛村、北拉镇7村</t>
  </si>
  <si>
    <t>为佳琼镇多尔查居委会购置3台翻斗斯卡尔，新吉乡7村购置2辆大型货运车，德庆镇南美村购置1辆装载机、1辆挖土机、6辆自卸翻斗机，马前乡购置4辆运输车，北拉镇7村致富带头人（杰措）组织的贫困户购置半挂车2辆、双桥车1辆、装载机1台，北拉镇7村致富带头人（罗杰）组织的贫困户购置半挂车1辆、双桥车2辆，普保镇2村购置双桥车6辆、厢式货车4辆、大型装载机1台。</t>
  </si>
  <si>
    <t>班戈县保吉乡扎嘎同济酒店茶园配套设施项目</t>
  </si>
  <si>
    <t>县城</t>
  </si>
  <si>
    <t>在原宾馆顶层建设410㎡的钢架结构茶园，主楼给水、供暖系统及部分楼层装饰装修等附属配套设施同时购置相关配套设备。</t>
  </si>
  <si>
    <t>班戈县扶贫产业莫东达热宾馆扩建项目</t>
  </si>
  <si>
    <t>县城、莫东达热宾馆后面院子</t>
  </si>
  <si>
    <t>扩建宾馆为1037.18平方米，增家14个卫生间，新建暖廊400.08平方米，辅助用房改造以及附属工程。</t>
  </si>
  <si>
    <t>青龙乡啊雄村养殖基地扶贫产业项目</t>
  </si>
  <si>
    <t>青龙乡啊雄村</t>
  </si>
  <si>
    <t>投资10万元维修职工住宿房屋；投资9万元建造办公室及作业房；投资54万元建设育肥、奶牛等基地；投资21.5万元用于人工种草，一种投资3万元购买网围栏，投资0.5万元购买草种，投资16万元用于改造防洪堤坝及平整，投资2万元用于拆除旧房；投资14万元用于水井及设备，水井为机井，井深60米及深。</t>
  </si>
  <si>
    <t>班戈县扶贫产业项目新吉乡石材加工厂项目</t>
  </si>
  <si>
    <t>用地面积500平方米，总建筑面积804.46平方米，一标段业务用房316.82平方米，二标段商业用房487.64平方米，购买挖掘机1辆，翻斗机1辆，翻车1辆，货车1辆，皮卡车2辆，购置石材及原材料。</t>
  </si>
  <si>
    <t>自治区少数民族发展资金</t>
  </si>
  <si>
    <t>班戈县北拉加油站建设项目</t>
  </si>
  <si>
    <t>北拉镇玛荣刚地居委会</t>
  </si>
  <si>
    <t>新建一层站房一座，建筑面积96.36㎡，新建一层员工房一座，建筑面积178.21㎡，新建旱厕一座，建筑面积26.92㎡，新建加油罩棚一座，建筑面积198㎡，新建非承重罐区一座，站区行车部分采用混凝土铺砌。主要工艺设备包括埋地气油储罐1台，柴油储罐4台和4台双创双油品潜油泵加油机。</t>
  </si>
  <si>
    <t>班戈县扶贫汽修厂建设项目</t>
  </si>
  <si>
    <t>总建筑面积1674.4㎡，其中大中型车辆修理厂车间896.4㎡，小型车辆修理厂车间778㎡，附属工程，购置修理设备和维修工器具。</t>
  </si>
  <si>
    <t>班戈县扶贫产业乡级洗车场项目</t>
  </si>
  <si>
    <t>青龙乡青龙村</t>
  </si>
  <si>
    <t>建设活动板房800㎡，机井1口以及购置洗车设备。</t>
  </si>
  <si>
    <t>班戈县扶贫产业摩托车修理店项目</t>
  </si>
  <si>
    <t>北拉镇玛荣刚地居委会、门当乡那拉姆村</t>
  </si>
  <si>
    <t>在北拉镇租赁房屋，购置设备及工器具，在门当乡新建一座面积300㎡的摩托车修理店（200㎡的维修间、60㎡的配件销售间，40㎡员工宿舍），购置设备、打水井一口。</t>
  </si>
  <si>
    <t>班戈县扶贫产业项目货运信息部</t>
  </si>
  <si>
    <t>班戈县县城</t>
  </si>
  <si>
    <t>总建筑面积253.10平方米，其中新建货运部建筑面积210.10平方米，值班室43平方米。总平附属工程及购置设备。</t>
  </si>
  <si>
    <t>班戈县扶贫产业畜产品加工设备购买项目</t>
  </si>
  <si>
    <t>青龙乡加岗村</t>
  </si>
  <si>
    <t>设备采购缝纫机3台、羊毛分梳器1个，熨斗3个。</t>
  </si>
  <si>
    <t>班戈县扶贫产业二村羊毛加工厂项目</t>
  </si>
  <si>
    <t>总建筑面积576.84平方米，其中新建加工厂423.56平方米，值班室79.75平方米，宿舍73.53平方米，围墙182米及设备购置。</t>
  </si>
  <si>
    <t>青龙乡扶贫小商品房产业项目</t>
  </si>
  <si>
    <t>沿班当公路北侧新建一栋商品房，总建筑面积2584.74平方米，新建旱厕建筑面积69.34平方米及相关硬化、绿化、停车场等附属建筑。</t>
  </si>
  <si>
    <t>门当想扶贫小商品房产业项目</t>
  </si>
  <si>
    <t>门当乡加嘎藏布</t>
  </si>
  <si>
    <t>项目主要建设内容为：沿乡镇主干道两侧新建两栋商品房，总建筑面积2583.94平方米，新建旱厕建筑面积69.34平方米，及相关硬化、绿化、停车场等附属建筑。</t>
  </si>
  <si>
    <t>保吉乡扶贫小商品房产业项目</t>
  </si>
  <si>
    <t>保吉乡</t>
  </si>
  <si>
    <t>沿乡主干道北侧新建一栋商品房，1号商品房建筑面积1391.22平方米、2号商品房建筑面积1234.90平方米，新建旱厕建筑面积69.34平方米及相关硬化、绿化、停车场等附属建筑。</t>
  </si>
  <si>
    <t>北拉镇扶贫小商品房产业项目</t>
  </si>
  <si>
    <t>沿宗那路东侧新建一栋商品房建筑面积2414.30平方米，新建旱厕建筑面积69.34平方米及相关硬化、绿化、停车场等附属建筑。</t>
  </si>
  <si>
    <t>县城扶贫小商品房产业项目</t>
  </si>
  <si>
    <t>商品房22栋，总建筑面积31482.85平米，建筑一层层高为3.9米，二层层高为3.3米的框架结构，旱厕4栋及部分硬化、绿化</t>
  </si>
  <si>
    <t>班戈县国营牧场万亩人工种植饲草料基地建设扶贫产业项目</t>
  </si>
  <si>
    <t>人工种草10000亩，打井5口，井深120m，绿皮铁丝网45000m。购买拖拉机4台、犁4台、重耙3台、播种机2台、园盘耙3台、镇压器4台、打捆机1台、收割机1台、过磷酸钙790T、尿素478T、有机肥800T、OJ型潜水深井泵5套。</t>
  </si>
  <si>
    <t>班戈县标准化色瓦绵羊繁育基地建设扶贫项目</t>
  </si>
  <si>
    <t>建设色瓦绵羊扩繁场一处，饲料原材料堆放区1块，青饲料贮存区2块、饲料库房一栋、冷藏带保鲜的库房一栋、有机蔬菜大鹏2栋、屠宰车间及皮革储存库房1栋、肉制品及乳制品加工车间个1栋、职工宿舍及食堂1栋、羊舍14栋、30出搬迁户饲养点、焚烧场地1块、兽医室1栋、配电房及供水房、主要入口及门卫室、基地围墙及道路硬化、给排水工程、电力工程、厂区绿化、休闲等附属工程</t>
  </si>
  <si>
    <t>班戈县高寒生态牦牛养殖生产开发扶贫产业项目</t>
  </si>
  <si>
    <t>新吉乡、德庆镇、保吉乡、尼玛乡、青龙乡、北拉镇、马前乡、佳琼镇、门当乡</t>
  </si>
  <si>
    <t>1、为普保镇、青龙乡、尼玛乡、德庆镇、新吉乡、保吉乡分别购置育肥牦牛100头，繁育母牛180头，流转草场40万亩，饲草料230吨，为北拉镇、佳琼镇、门当乡、马前乡分别购置育肥绵羊568只，繁育母羊1088只，流转草场40万亩，饲草料230吨；2、现牧发公司在县城或拉萨租赁畜产品销售基地1074.42平方米，对销售基地实施冷库装修和销售点门面装修，购置中型冷藏车2辆，大型冷藏车1辆；3、为新吉乡羌梅村购买寄养牦牛170头，新建活动板房360平方米（其中包括加工房、仓库用房、民工住房），维修养殖基地228平方米。</t>
  </si>
  <si>
    <t>中央水利发展资金及自治区水利资金</t>
  </si>
  <si>
    <t>班戈县扶贫产业牲畜购置项目</t>
  </si>
  <si>
    <t>普保镇6村、7村、北拉镇5村、7村；德庆镇3村、佳琼镇5村、7村，青龙乡东阿联村村、7村、新吉乡9村，门当乡4村</t>
  </si>
  <si>
    <t>一是为佳琼镇5村、新吉乡9村、北拉镇5村、门当乡4村、普保镇6村、青龙乡东阿联村购置育肥绵羊400只和繁育母羊600只，二是为佳琼镇4村、德庆镇3村、北拉镇7村、普保镇7村、青龙乡7村分别购置育肥绵羊400只和繁育母羊600只，三是11家合作社在县城合作园区分贝购置178.57平米的畜产品销售点。</t>
  </si>
  <si>
    <t>自治区水利发展资金</t>
  </si>
  <si>
    <t>班戈县保吉乡牦牛育肥扶贫项目</t>
  </si>
  <si>
    <t>保吉乡加日村、路日村、热地村、扎嘎村、隆嘎村、地如村、加南村</t>
  </si>
  <si>
    <t>购买寄养牦牛1350头，育肥饲草料20.3万公斤，购买大型冷藏车2台。</t>
  </si>
  <si>
    <t>自治区农业生产发展（科技转化与推广服务）</t>
  </si>
  <si>
    <t>马前乡绵羊短期育肥养基地扶贫产业项目</t>
  </si>
  <si>
    <t>马前乡嘎穷村和赛那村</t>
  </si>
  <si>
    <t xml:space="preserve">1、嘎穷村：育肥羊圈322.56㎡；饲草库51.94㎡；旱厕5.75㎡、室外附属（其中；堆粪池10.00㎡；素土夯实1018.08㎡；机井80.00m；铁艺围墙131.16m；给排水工程1项；电气工程1项）及相关设备（人工散播草籽266668.00㎡、草场草籽9333.38kg、草料肥料26666.80kg、饲草料购置1项、柴油发电机组1台）。                    
2.塞那村：育肥羊圈322.56㎡；饲草库51.94㎡；旱厕5.75㎡、室外附属（其中；堆粪池10.00㎡；素土夯实1018.08㎡；机井80.00m；铁艺围墙131.16m；给排水工程1项；电气工程1项）及相关设备（人工散播草籽266668.00㎡、草场草籽9333.38kg、草料肥料26666.80kg、饲草料购置1项、柴油发电机组1台）。
</t>
  </si>
  <si>
    <t>自治区财政农业生产发展</t>
  </si>
  <si>
    <t>青龙乡奶牛养殖基地扶贫产业项目</t>
  </si>
  <si>
    <t>青龙乡嘎雄村</t>
  </si>
  <si>
    <t>购买600头奶牛、运奶车1辆、储奶灌10个、精饲料18000kg、青饲料90000kg以及相关费用。</t>
  </si>
  <si>
    <t>佳琼镇牲畜短期育肥地建设扶贫产业项目</t>
  </si>
  <si>
    <t>佳琼镇多地村、央木布村、那高查村</t>
  </si>
  <si>
    <t>新建牲畜暖棚813.96平方米和围墙170.9m、机井3口，总体排水工程、电气工程和购买其他设施设备及牲畜。</t>
  </si>
  <si>
    <t>普保镇那拉玛村牦牛养殖场扶贫产业项目</t>
  </si>
  <si>
    <t>普保镇那拉姆村</t>
  </si>
  <si>
    <t>购置牦牛180头、购买饲草料。</t>
  </si>
  <si>
    <t>普保镇牦牛育肥基地</t>
  </si>
  <si>
    <t>普保镇格色居委会</t>
  </si>
  <si>
    <t>格色居委会购买牦牛115头，购买网围栏；丁强玛村购买牦牛345头，购买饲料。</t>
  </si>
  <si>
    <t>加龙村合作社牦牛购置扶贫产业项目</t>
  </si>
  <si>
    <t>德庆镇加龙村</t>
  </si>
  <si>
    <t>其中投资180万元购置225头牦牛，投资50万元购买育肥饲草料；</t>
  </si>
  <si>
    <t>佳琼镇牦牛养殖基地扶贫产业项目</t>
  </si>
  <si>
    <t>佳琼镇热卡夏吗村</t>
  </si>
  <si>
    <t>购买母牛500头，购买优质种公牛30头，购买饲草料、购买绵羊777只。</t>
  </si>
  <si>
    <t>北拉镇牦牛育肥基地扶贫产业项目</t>
  </si>
  <si>
    <t>北拉镇茶仓村</t>
  </si>
  <si>
    <t>总建筑面积456.56㎡，其中牛棚建筑面积416.56㎡（2座牛棚，每座208.28㎡），饲料仓库建筑面积40㎡，购买饲料20万斤，引进牦牛150头并购置养牛、挤奶等相关配套设施设备。</t>
  </si>
  <si>
    <t>保吉惠民农畜产品加工厂扶贫产业项目项目</t>
  </si>
  <si>
    <t>保吉乡隆嘎村</t>
  </si>
  <si>
    <r>
      <t>新建风干牛肉车间2000㎡，办公用房103.48㎡，配电室31.72㎡，门房31.36㎡，垃圾房18.4㎡，旱厕20.51㎡，地下化粪池20m</t>
    </r>
    <r>
      <rPr>
        <sz val="9"/>
        <rFont val="宋体"/>
        <family val="0"/>
      </rPr>
      <t>³</t>
    </r>
    <r>
      <rPr>
        <sz val="9"/>
        <rFont val="仿宋"/>
        <family val="3"/>
      </rPr>
      <t>。围墙396.8m、6m宽的大门1个，消防道路302.8m、场地硬化480㎡以及购买牦牛和其他设备。</t>
    </r>
  </si>
  <si>
    <t>自治区造林资金</t>
  </si>
  <si>
    <t>普保镇杰订村特色手工风干牛肉加工厂扶贫产业项目</t>
  </si>
  <si>
    <t>普保镇杰订村</t>
  </si>
  <si>
    <t>新建牦牛肉风干厂房143.64㎡和库房（冷库）67.01㎡以及附属工程，购买116头牦牛和1套制冷设备。</t>
  </si>
  <si>
    <t>热前特色手工风干牛羊肉加工厂</t>
  </si>
  <si>
    <t>普保镇热前村</t>
  </si>
  <si>
    <t>新建牦牛肉风干厂房160.65㎡和库房（冷库）61.40㎡以及附属工程，购买124头牦牛和1套制冷设备。</t>
  </si>
  <si>
    <t>青龙乡风干牦牛肉加工扶贫产业项目</t>
  </si>
  <si>
    <t>新建风干牛肉加工厂367.5米，硬化300平方米以及购买配套设备和原材料。</t>
  </si>
  <si>
    <t>新吉乡古嘎村经济发展有限公司畜产品收购站建设扶贫产业项目</t>
  </si>
  <si>
    <t>新吉乡古嘎村和县城</t>
  </si>
  <si>
    <t>投资179.3万元购买产业园区商品房320㎡，投资23万元购买运输车辆（带箱子）1辆、投资15万元购买运输车辆1辆、投资1.5万元构面冰箱3台、投资0.37万元购买封口机1台，投资0.45万元购买酥油搅拌机3台，投资30.48万元构面奶制品、皮毛、肉类等原材料。</t>
  </si>
  <si>
    <t>班戈县阳光驾校项目</t>
  </si>
  <si>
    <t>新建综合业务楼968.24㎡，监控接待室243.36㎡，门卫室21.6㎡，旱厕31.05㎡，硬化道路4176.22㎡、强弱电工程1项，强电电缆埋设工程1项，给排水工程1项等附属设施设备。</t>
  </si>
  <si>
    <t>班戈县阳光机动车检测站项目</t>
  </si>
  <si>
    <t>新建检测车间1169.46㎡，环保车间128㎡，门卫室21.6㎡，旱厕31.05㎡，硬化道路24086.36㎡、围墙960米，电动伸缩大门2樘，铁皮大门1扇，强弱电工程1项，强电电缆埋设工程1项，给排水工程1项等附属设施设备。</t>
  </si>
  <si>
    <t>曲森村农牧民施工队建设扶贫产业项目</t>
  </si>
  <si>
    <t>新吉乡曲森村</t>
  </si>
  <si>
    <t>投资43万元购买挖掘机一辆，投资45万元购买工程重卡1辆、投资20万元购买自卸卡车1辆，投资3万元购买搅拌机3套，投资6万元购买农用三轮拖拉机3辆、投资1.5万元购买电焊机1台，投资1万元购买水泵、水管3套、投资0.5万元购买铁锹、锄头，投资30万元用于办理相关资质、人员培训等。</t>
  </si>
  <si>
    <t>残疾人手工艺制作厂</t>
  </si>
  <si>
    <t>尼玛乡尼德村</t>
  </si>
  <si>
    <t>投资75万元购买5000只小羊羔皮，投资13.5万元购买9台缝纫机，投资5万元购买布料、投资6万元购买首饰制作物件，投资20万元作为房屋费用。</t>
  </si>
  <si>
    <t>中央以工代赈</t>
  </si>
  <si>
    <t>北拉镇农贸市场扶贫产业项目</t>
  </si>
  <si>
    <t>北拉镇玛荣刚地居委会所在地</t>
  </si>
  <si>
    <t>农贸市场建筑面积1968.12㎡以及室外附属设施（总平给排水508.96m，总平电气618m，广场砖硬化2364.67㎡）。</t>
  </si>
  <si>
    <t>青龙乡劳务输出公司组建扶贫产业项目</t>
  </si>
  <si>
    <t>购买重型自卸货车5辆、购买半挂车1辆以及人才培训。</t>
  </si>
  <si>
    <t>门当乡综合批发商场扶贫产业项目</t>
  </si>
  <si>
    <t>加嘎藏布</t>
  </si>
  <si>
    <t>新建综合批发商场575.9平方米以及附属设施（打一口井、场地硬化600平方米），购买货车1辆，发电机1台，货架、柜子、摄像头1套以及购买货物。</t>
  </si>
  <si>
    <t>马前乡购买施工设备扶贫产业项目</t>
  </si>
  <si>
    <t>马前乡贡曲村</t>
  </si>
  <si>
    <t>投资115万元购买合矿挖掘机（型号HK215）,投资96万元购买龙工挖掘机（型号LG6240E),投资45万元购买雷沃装载机（型号956H),投资43万元购买欧曼自卸车（型号ETX380，不含上牌、上税、保险等约7万元），投资12万元购买福田皮卡车（型号BJ1037V2MD6-XE,不含上牌、上税、保险等约2万元）。</t>
  </si>
  <si>
    <t>班戈县物流服务中心扩建项目</t>
  </si>
  <si>
    <t>总建筑面积3021.65㎡（冷库691.88㎡，仓库1855.81㎡，设备房473.96㎡），冷库采用风冷暖机组及吊顶冷风机制冷、配套建设总平给排水、电气等附属工程。</t>
  </si>
  <si>
    <t>班戈县东嘎旅游新村大型舞台剧《天边牧人》扶贫项目</t>
  </si>
  <si>
    <t>青龙乡东嘎新村</t>
  </si>
  <si>
    <t>一是大型舞台剧《天边牧人之天门圣境》，二是在青龙乡东嘎村建设“天边的牧人”实景据场，谐钦文化演艺厅及展厅、民风民俗展览厅、“昌鲁”婚俗体验馆以及附属设施；</t>
  </si>
  <si>
    <t>巴嘎村砂石厂开发扶贫产业项目</t>
  </si>
  <si>
    <t>青龙乡巴嘎村</t>
  </si>
  <si>
    <t>购买搅拌站1套、砂石分离机1套、柴油发电机1台、挖掘机1台、装载机1台、洒水车2辆。</t>
  </si>
  <si>
    <t>班戈县新型材料开发公司石材加工厂扩建项目</t>
  </si>
  <si>
    <t>建设厂房4443.36㎡；购买板材加工，收购老厂1项、碎石机收购1项、水洗砂机1组1项、污水净化设备2套、装载叉车1项、全自动花岗岩条板抛光机（新式）1台、双锁紧桥式切石机（DZQ-1650-D18）5台、液压锁紧柱式切（DZQ-1650-D22）5台、红外线自动桥式切边机（导柱）5台、板底修平机1台、运费1项、安装费1项。</t>
  </si>
  <si>
    <t>二、县本级投入</t>
  </si>
  <si>
    <t>扶贫停车场</t>
  </si>
  <si>
    <t>为班戈县江龙玛曲湿地公园对面左右两侧分别建设占地面积3989.5平方米和812平方米的小型车辆停车场以及附属设施；班戈县文化产业园区后面建设占地面积4390.2平方米的小型车辆停车场以及附属设施；班戈县物流中心建设停车场以及附属设施。</t>
  </si>
  <si>
    <t>县级整合资金</t>
  </si>
  <si>
    <t>十个乡镇</t>
  </si>
  <si>
    <t>我县生态环卫管护员共516名，补助每人每年6000元，所需资金309.6万元，市级承担50%资金154.8万元已下拨到我县，县级承担50%资金154.8万元将从扶贫办本级财政配套10%中解决</t>
  </si>
  <si>
    <t>三、农村基础设施类</t>
  </si>
  <si>
    <t>基础设施公路建设项目</t>
  </si>
  <si>
    <t>普保镇、门当乡、新吉乡、尼玛乡</t>
  </si>
  <si>
    <t>普保镇刚果村温泉公路；尼玛乡纳扎牧场公路；门当乡9村至采择游牧点公路；新吉乡扣球村如青、阿秀、格萨、萨隆、曲秀、森那自然村公路。</t>
  </si>
  <si>
    <t>交通局</t>
  </si>
  <si>
    <t>永胜</t>
  </si>
  <si>
    <t>中央财政车辆购置税用于农村公路建设</t>
  </si>
  <si>
    <t>危房改造项目</t>
  </si>
  <si>
    <t>采取牧户自行维修、政府维修、政府新建的方式解决无房、危房问题</t>
  </si>
  <si>
    <t>住建局</t>
  </si>
  <si>
    <t>次仁桑珠</t>
  </si>
  <si>
    <t>中央财政农村危房改造补助</t>
  </si>
  <si>
    <t>四、生态保护和建设类</t>
  </si>
  <si>
    <t>全县生态岗位16631人。</t>
  </si>
  <si>
    <t>生态岗位补助</t>
  </si>
  <si>
    <t>普保镇</t>
  </si>
  <si>
    <t>林业系统833人，草原监管员1114人、村级水管员17人、农村公路养护28人、旅游厕所保洁员0人、城镇保洁员和村级环境监督员7人、地质灾害群防群测4人、机动岗位27人,人均3500元/年。</t>
  </si>
  <si>
    <t>林业局</t>
  </si>
  <si>
    <t>康卓央金</t>
  </si>
  <si>
    <t>农业资源保护与利用、林业补助</t>
  </si>
  <si>
    <t>佳琼镇</t>
  </si>
  <si>
    <t>林业系统699人，草原监管员604人、村级水管员15人、农村公路养护28人、旅游厕所保洁员0人、城镇保洁员和村级环境监督员3人、地质灾害群防群测1人、机动岗位36人,人均3500元/年。</t>
  </si>
  <si>
    <t>德庆镇</t>
  </si>
  <si>
    <t>林业系统1145人，草原监管员514人、村级水管员15人、农村公路养护28人、旅游厕所保洁员9人、城镇保洁员和村级环境监督员137人、地质灾害群防群测1人、机动岗位20人,人均3500元/年。</t>
  </si>
  <si>
    <t>青龙乡</t>
  </si>
  <si>
    <t>林业系统722人，草原监管员891人、村级水管员15人、农村公路养护28人、旅游厕所保洁员5人、城镇保洁员和村级环境监督员81人、地质灾害群防群测0人、机动岗位15人,人均3500元/年。</t>
  </si>
  <si>
    <t>北拉镇</t>
  </si>
  <si>
    <t>林业系统815人，草原监管员1364人、村级水管员15人、农村公路养护28人、旅游厕所保洁员0人、城镇保洁员和村级环境监督员181人、地质灾害群防群测0人、机动岗位15人,人均3500元/年。</t>
  </si>
  <si>
    <t>门当乡</t>
  </si>
  <si>
    <t>林业系统931人，草原监管员1019人、村级水管员15人、农村公路养护28人、旅游厕所保洁员7人、城镇保洁员和村级环境监督员110人、地质灾害群防群测1人、机动岗位15人,人均3500元/年。</t>
  </si>
  <si>
    <t>马前乡</t>
  </si>
  <si>
    <t>林业系统463人，草原监管员396人、村级水管员15人、农村公路养护27人、旅游厕所保洁员0人、城镇保洁员和村级环境监督员156人、地质灾害群防群测1人、机动岗位54人,人均3500元/年。</t>
  </si>
  <si>
    <t>尼玛乡</t>
  </si>
  <si>
    <t>林业系统492人，草原监管员429人、村级水管员15人、农村公路养护27人、旅游厕所保洁员0人、城镇保洁员和村级环境监督员53人、地质灾害群防群测1人、机动岗位15人,人均3500元/年。</t>
  </si>
  <si>
    <t>新吉乡</t>
  </si>
  <si>
    <t>林业系统1087人，草原监管员710人、村级水管员15人、农村公路养护28人、旅游厕所保洁员0人、城镇保洁员和村级环境监督员83人、地质灾害群防群测0人、机动岗位15人,人均3500元/年。</t>
  </si>
  <si>
    <t>林业系统296人，草原监管员512人、村级水管员15人、农村公路养护28人、旅游厕所保洁员14人、城镇保洁员和村级环境监督员53人、地质灾害群防群测1人、机动岗位44人,人均3500元/年。</t>
  </si>
  <si>
    <t>五、政策补助类</t>
  </si>
  <si>
    <t>定向政策补助</t>
  </si>
  <si>
    <t>每人260元/年，共计598人</t>
  </si>
  <si>
    <t>民政局</t>
  </si>
  <si>
    <t>索朗德吉</t>
  </si>
  <si>
    <t>自治区其他农林水支出</t>
  </si>
  <si>
    <t>每人260元/年，共计409人</t>
  </si>
  <si>
    <t>每人260元/年，共计642人</t>
  </si>
  <si>
    <t>每人260元/年，共计259人</t>
  </si>
  <si>
    <t>每人260元/年，共计832人</t>
  </si>
  <si>
    <t>每人260元/年，共计1078人</t>
  </si>
  <si>
    <t>每人260元/年，共计228人</t>
  </si>
  <si>
    <t>每人260元/年，共计505人</t>
  </si>
  <si>
    <t>每人260元/年，共计981人</t>
  </si>
  <si>
    <t>每人260元/年，共计168人</t>
  </si>
  <si>
    <t>汇总</t>
  </si>
  <si>
    <t>六、技能培训</t>
  </si>
  <si>
    <t>农牧民技能培训</t>
  </si>
  <si>
    <t>人社局</t>
  </si>
  <si>
    <t>上半年计划培训716人，其中那曲市组织培训  83人（培训经费由那曲市人社局负责承担），县人社局组织培训633人所需培训经费1301520元</t>
  </si>
  <si>
    <t>吴炎平</t>
  </si>
  <si>
    <t>自治区农牧民技能培训</t>
  </si>
  <si>
    <t>促进就业经费</t>
  </si>
  <si>
    <t>用于贫困户以工代训费用60万元，用于促进就业补贴30万元，用于贫困户在乡、县、市、自治区培训补贴25.62万元。</t>
  </si>
  <si>
    <t>自治区扶贫专项发展资金</t>
  </si>
  <si>
    <t>七、贷款贴息</t>
  </si>
  <si>
    <t>贷款贴息</t>
  </si>
  <si>
    <t>财政局</t>
  </si>
  <si>
    <t>用于易地搬迁还贷款利息</t>
  </si>
  <si>
    <t>巴桑顿珠</t>
  </si>
  <si>
    <t>中央少数民族发展资金</t>
  </si>
  <si>
    <t>附件3：</t>
  </si>
  <si>
    <t xml:space="preserve">  2018年贫困县涉农资金整合工作示范县统计表</t>
  </si>
  <si>
    <r>
      <t>填报地（市）：</t>
    </r>
    <r>
      <rPr>
        <u val="single"/>
        <sz val="11"/>
        <color indexed="63"/>
        <rFont val="宋体"/>
        <family val="0"/>
      </rPr>
      <t xml:space="preserve"> 班戈县 </t>
    </r>
    <r>
      <rPr>
        <sz val="11"/>
        <color indexed="63"/>
        <rFont val="宋体"/>
        <family val="0"/>
      </rPr>
      <t xml:space="preserve">    财政局、扶贫办</t>
    </r>
  </si>
  <si>
    <t>填报时间：2018年7月30日</t>
  </si>
  <si>
    <t>示范县名</t>
  </si>
  <si>
    <t>基本情况</t>
  </si>
  <si>
    <t>贫困县涉农资金整合情况</t>
  </si>
  <si>
    <t>农村人口数（人）</t>
  </si>
  <si>
    <t>建档立卡贫困人口数（人）</t>
  </si>
  <si>
    <t>贫困村数</t>
  </si>
  <si>
    <t>贫困发生率（%）</t>
  </si>
  <si>
    <t>贫困县类别</t>
  </si>
  <si>
    <t>计划脱贫时间（年）</t>
  </si>
  <si>
    <t>出台本年度整合实施方案时间（年）</t>
  </si>
  <si>
    <t>出台资金管理办法时间（年）</t>
  </si>
  <si>
    <t>2017年中央和自治区财政资金规模</t>
  </si>
  <si>
    <t>2018年整合范围资金总规模（万元）</t>
  </si>
  <si>
    <t>2018年计划整合资金规模（万元）</t>
  </si>
  <si>
    <t>2018年已整合规模（万元）</t>
  </si>
  <si>
    <t>合计</t>
  </si>
  <si>
    <t>中央</t>
  </si>
  <si>
    <t>省级</t>
  </si>
  <si>
    <t>地市级</t>
  </si>
  <si>
    <t>县级</t>
  </si>
  <si>
    <r>
      <t xml:space="preserve"> 班戈</t>
    </r>
    <r>
      <rPr>
        <sz val="10"/>
        <color indexed="63"/>
        <rFont val="仿宋"/>
        <family val="3"/>
      </rPr>
      <t>县</t>
    </r>
  </si>
  <si>
    <t>40.8%</t>
  </si>
  <si>
    <t></t>
  </si>
  <si>
    <t>填报说明：
1.贫困县类别指：①国家扶贫开发工作重点县或连片特困地区县、②省级扶贫开发工作重点县、③其他县（只填1个序号）。
2.资金规模是指纳入整合范围的各级财政资金规模。其中，中央财政资金规模是指国办发[2016]22号文件明确的20大项中央财政资金下达本县的预算规模。
3.计划整合资金规模是指根据本年度整合实施方案拟进行整合的资金规模；已整合规模是指截至填表日期，已完成预算支出的资金规模。
4.各县涉农资金整合情况应与统筹整合使用财政涉农资金情况统计表格（见财办农[2016]125号文件附件2）保持一致。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</si>
</sst>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yyyy&quot;年&quot;m&quot;月&quot;;@"/>
    <numFmt numFmtId="178" formatCode="0.0_);[Red]\(0.0\)"/>
    <numFmt numFmtId="179" formatCode="0_);[Red]\(0\)"/>
    <numFmt numFmtId="180" formatCode="0_ "/>
  </numFmts>
  <fonts count="71">
    <font>
      <sz val="11"/>
      <color indexed="8"/>
      <name val="宋体"/>
      <family val="0"/>
    </font>
    <font>
      <sz val="11"/>
      <name val="宋体"/>
      <family val="0"/>
    </font>
    <font>
      <sz val="11"/>
      <color indexed="63"/>
      <name val="宋体"/>
      <family val="0"/>
    </font>
    <font>
      <b/>
      <sz val="18"/>
      <color indexed="63"/>
      <name val="华文中宋"/>
      <family val="0"/>
    </font>
    <font>
      <sz val="10"/>
      <color indexed="63"/>
      <name val="楷体"/>
      <family val="3"/>
    </font>
    <font>
      <sz val="10"/>
      <color indexed="63"/>
      <name val="仿宋"/>
      <family val="3"/>
    </font>
    <font>
      <u val="single"/>
      <sz val="10"/>
      <color indexed="63"/>
      <name val="仿宋"/>
      <family val="3"/>
    </font>
    <font>
      <sz val="24"/>
      <color indexed="63"/>
      <name val="Wingdings"/>
      <family val="0"/>
    </font>
    <font>
      <sz val="10"/>
      <color indexed="8"/>
      <name val="仿宋"/>
      <family val="3"/>
    </font>
    <font>
      <sz val="12"/>
      <color indexed="63"/>
      <name val="仿宋"/>
      <family val="3"/>
    </font>
    <font>
      <b/>
      <sz val="20"/>
      <name val="宋体"/>
      <family val="0"/>
    </font>
    <font>
      <b/>
      <sz val="20"/>
      <color indexed="8"/>
      <name val="宋体"/>
      <family val="0"/>
    </font>
    <font>
      <b/>
      <sz val="10"/>
      <color indexed="8"/>
      <name val="宋体"/>
      <family val="0"/>
    </font>
    <font>
      <b/>
      <sz val="10"/>
      <name val="宋体"/>
      <family val="0"/>
    </font>
    <font>
      <sz val="8"/>
      <color indexed="8"/>
      <name val="仿宋"/>
      <family val="3"/>
    </font>
    <font>
      <sz val="9"/>
      <name val="仿宋"/>
      <family val="3"/>
    </font>
    <font>
      <sz val="10"/>
      <name val="仿宋"/>
      <family val="3"/>
    </font>
    <font>
      <sz val="9"/>
      <color indexed="8"/>
      <name val="仿宋"/>
      <family val="3"/>
    </font>
    <font>
      <sz val="8"/>
      <name val="仿宋"/>
      <family val="3"/>
    </font>
    <font>
      <sz val="12"/>
      <name val="仿宋"/>
      <family val="3"/>
    </font>
    <font>
      <sz val="7.5"/>
      <color indexed="8"/>
      <name val="仿宋"/>
      <family val="3"/>
    </font>
    <font>
      <sz val="8"/>
      <color indexed="8"/>
      <name val="宋体"/>
      <family val="0"/>
    </font>
    <font>
      <sz val="10"/>
      <color indexed="8"/>
      <name val="宋体"/>
      <family val="0"/>
    </font>
    <font>
      <sz val="12"/>
      <color indexed="8"/>
      <name val="仿宋"/>
      <family val="3"/>
    </font>
    <font>
      <b/>
      <sz val="10"/>
      <color indexed="8"/>
      <name val="仿宋"/>
      <family val="3"/>
    </font>
    <font>
      <sz val="10"/>
      <color indexed="63"/>
      <name val="宋体"/>
      <family val="0"/>
    </font>
    <font>
      <b/>
      <sz val="12"/>
      <color indexed="8"/>
      <name val="方正小标宋简体"/>
      <family val="0"/>
    </font>
    <font>
      <b/>
      <sz val="11"/>
      <color indexed="63"/>
      <name val="宋体"/>
      <family val="0"/>
    </font>
    <font>
      <b/>
      <sz val="16"/>
      <color indexed="8"/>
      <name val="方正小标宋简体"/>
      <family val="0"/>
    </font>
    <font>
      <sz val="11"/>
      <color indexed="8"/>
      <name val="方正小标宋简体"/>
      <family val="0"/>
    </font>
    <font>
      <sz val="11"/>
      <color indexed="8"/>
      <name val="仿宋"/>
      <family val="3"/>
    </font>
    <font>
      <sz val="10"/>
      <color indexed="8"/>
      <name val="仿宋_GB2312"/>
      <family val="3"/>
    </font>
    <font>
      <b/>
      <sz val="10"/>
      <color indexed="8"/>
      <name val="仿宋_GB2312"/>
      <family val="3"/>
    </font>
    <font>
      <sz val="12"/>
      <color indexed="63"/>
      <name val="仿宋_GB2312"/>
      <family val="3"/>
    </font>
    <font>
      <sz val="10"/>
      <color indexed="63"/>
      <name val="仿宋_GB2312"/>
      <family val="3"/>
    </font>
    <font>
      <sz val="12"/>
      <color indexed="8"/>
      <name val="仿宋_GB2312"/>
      <family val="3"/>
    </font>
    <font>
      <sz val="8"/>
      <color indexed="63"/>
      <name val="宋体"/>
      <family val="0"/>
    </font>
    <font>
      <b/>
      <sz val="12"/>
      <color indexed="8"/>
      <name val="仿宋_GB2312"/>
      <family val="3"/>
    </font>
    <font>
      <i/>
      <sz val="11"/>
      <color indexed="23"/>
      <name val="宋体"/>
      <family val="0"/>
    </font>
    <font>
      <b/>
      <sz val="11"/>
      <color indexed="62"/>
      <name val="宋体"/>
      <family val="0"/>
    </font>
    <font>
      <u val="single"/>
      <sz val="11"/>
      <color indexed="20"/>
      <name val="宋体"/>
      <family val="0"/>
    </font>
    <font>
      <sz val="11"/>
      <color indexed="60"/>
      <name val="宋体"/>
      <family val="0"/>
    </font>
    <font>
      <sz val="11"/>
      <color indexed="9"/>
      <name val="宋体"/>
      <family val="0"/>
    </font>
    <font>
      <b/>
      <sz val="15"/>
      <color indexed="62"/>
      <name val="宋体"/>
      <family val="0"/>
    </font>
    <font>
      <sz val="12"/>
      <name val="宋体"/>
      <family val="0"/>
    </font>
    <font>
      <b/>
      <sz val="11"/>
      <color indexed="8"/>
      <name val="宋体"/>
      <family val="0"/>
    </font>
    <font>
      <b/>
      <sz val="18"/>
      <color indexed="62"/>
      <name val="宋体"/>
      <family val="0"/>
    </font>
    <font>
      <u val="single"/>
      <sz val="11"/>
      <color indexed="12"/>
      <name val="宋体"/>
      <family val="0"/>
    </font>
    <font>
      <sz val="11"/>
      <color indexed="62"/>
      <name val="宋体"/>
      <family val="0"/>
    </font>
    <font>
      <sz val="11"/>
      <color indexed="17"/>
      <name val="宋体"/>
      <family val="0"/>
    </font>
    <font>
      <b/>
      <sz val="11"/>
      <color indexed="52"/>
      <name val="宋体"/>
      <family val="0"/>
    </font>
    <font>
      <sz val="10"/>
      <name val="Arial"/>
      <family val="2"/>
    </font>
    <font>
      <b/>
      <sz val="11"/>
      <color indexed="9"/>
      <name val="宋体"/>
      <family val="0"/>
    </font>
    <font>
      <b/>
      <sz val="13"/>
      <color indexed="62"/>
      <name val="宋体"/>
      <family val="0"/>
    </font>
    <font>
      <sz val="11"/>
      <color indexed="10"/>
      <name val="宋体"/>
      <family val="0"/>
    </font>
    <font>
      <sz val="11"/>
      <color indexed="52"/>
      <name val="宋体"/>
      <family val="0"/>
    </font>
    <font>
      <u val="single"/>
      <sz val="11"/>
      <color indexed="63"/>
      <name val="宋体"/>
      <family val="0"/>
    </font>
    <font>
      <b/>
      <u val="single"/>
      <sz val="20"/>
      <name val="宋体"/>
      <family val="0"/>
    </font>
    <font>
      <b/>
      <u val="single"/>
      <sz val="10"/>
      <color indexed="8"/>
      <name val="宋体"/>
      <family val="0"/>
    </font>
    <font>
      <sz val="10"/>
      <name val="宋体"/>
      <family val="0"/>
    </font>
    <font>
      <sz val="9"/>
      <name val="宋体"/>
      <family val="0"/>
    </font>
    <font>
      <b/>
      <u val="single"/>
      <sz val="16"/>
      <color indexed="8"/>
      <name val="方正小标宋简体"/>
      <family val="0"/>
    </font>
    <font>
      <u val="single"/>
      <sz val="12"/>
      <color indexed="8"/>
      <name val="仿宋"/>
      <family val="3"/>
    </font>
    <font>
      <sz val="11"/>
      <color rgb="FF333333"/>
      <name val="宋体"/>
      <family val="0"/>
    </font>
    <font>
      <u val="single"/>
      <sz val="10"/>
      <color rgb="FF333333"/>
      <name val="仿宋"/>
      <family val="3"/>
    </font>
    <font>
      <sz val="24"/>
      <color rgb="FF333333"/>
      <name val="Wingdings"/>
      <family val="0"/>
    </font>
    <font>
      <b/>
      <sz val="10"/>
      <color rgb="FF000000"/>
      <name val="宋体"/>
      <family val="0"/>
    </font>
    <font>
      <sz val="10"/>
      <color theme="1"/>
      <name val="仿宋"/>
      <family val="3"/>
    </font>
    <font>
      <sz val="10"/>
      <color rgb="FF000000"/>
      <name val="仿宋"/>
      <family val="3"/>
    </font>
    <font>
      <b/>
      <sz val="16"/>
      <color rgb="FF000000"/>
      <name val="方正小标宋简体"/>
      <family val="0"/>
    </font>
    <font>
      <sz val="12"/>
      <color rgb="FF000000"/>
      <name val="仿宋"/>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0" borderId="0" applyProtection="0">
      <alignment vertical="center"/>
    </xf>
    <xf numFmtId="0" fontId="44" fillId="0" borderId="0" applyProtection="0">
      <alignment/>
    </xf>
    <xf numFmtId="0" fontId="0" fillId="2" borderId="0" applyProtection="0">
      <alignment vertical="center"/>
    </xf>
    <xf numFmtId="0" fontId="48" fillId="3" borderId="1" applyProtection="0">
      <alignment vertical="center"/>
    </xf>
    <xf numFmtId="44" fontId="0" fillId="0" borderId="0" applyProtection="0">
      <alignment vertical="center"/>
    </xf>
    <xf numFmtId="41" fontId="0" fillId="0" borderId="0" applyProtection="0">
      <alignment vertical="center"/>
    </xf>
    <xf numFmtId="0" fontId="0" fillId="4" borderId="0" applyProtection="0">
      <alignment vertical="center"/>
    </xf>
    <xf numFmtId="0" fontId="41" fillId="5" borderId="0" applyProtection="0">
      <alignment vertical="center"/>
    </xf>
    <xf numFmtId="43" fontId="0" fillId="0" borderId="0" applyProtection="0">
      <alignment vertical="center"/>
    </xf>
    <xf numFmtId="0" fontId="42" fillId="4" borderId="0" applyProtection="0">
      <alignment vertical="center"/>
    </xf>
    <xf numFmtId="0" fontId="47" fillId="0" borderId="0" applyProtection="0">
      <alignment vertical="center"/>
    </xf>
    <xf numFmtId="9" fontId="0" fillId="0" borderId="0" applyProtection="0">
      <alignment vertical="center"/>
    </xf>
    <xf numFmtId="0" fontId="40" fillId="0" borderId="0" applyProtection="0">
      <alignment vertical="center"/>
    </xf>
    <xf numFmtId="0" fontId="0" fillId="6" borderId="2" applyProtection="0">
      <alignment vertical="center"/>
    </xf>
    <xf numFmtId="0" fontId="42" fillId="5" borderId="0" applyProtection="0">
      <alignment vertical="center"/>
    </xf>
    <xf numFmtId="0" fontId="39" fillId="0" borderId="0" applyProtection="0">
      <alignment vertical="center"/>
    </xf>
    <xf numFmtId="0" fontId="54" fillId="0" borderId="0" applyProtection="0">
      <alignment vertical="center"/>
    </xf>
    <xf numFmtId="0" fontId="46" fillId="0" borderId="0" applyProtection="0">
      <alignment vertical="center"/>
    </xf>
    <xf numFmtId="0" fontId="38" fillId="0" borderId="0" applyProtection="0">
      <alignment vertical="center"/>
    </xf>
    <xf numFmtId="0" fontId="43" fillId="0" borderId="3" applyProtection="0">
      <alignment vertical="center"/>
    </xf>
    <xf numFmtId="0" fontId="53" fillId="0" borderId="3" applyProtection="0">
      <alignment vertical="center"/>
    </xf>
    <xf numFmtId="0" fontId="42" fillId="7" borderId="0" applyProtection="0">
      <alignment vertical="center"/>
    </xf>
    <xf numFmtId="0" fontId="39" fillId="0" borderId="4" applyProtection="0">
      <alignment vertical="center"/>
    </xf>
    <xf numFmtId="0" fontId="42" fillId="3" borderId="0" applyProtection="0">
      <alignment vertical="center"/>
    </xf>
    <xf numFmtId="0" fontId="27" fillId="2" borderId="5" applyProtection="0">
      <alignment vertical="center"/>
    </xf>
    <xf numFmtId="0" fontId="50" fillId="2" borderId="1" applyProtection="0">
      <alignment vertical="center"/>
    </xf>
    <xf numFmtId="0" fontId="52" fillId="8" borderId="6" applyProtection="0">
      <alignment vertical="center"/>
    </xf>
    <xf numFmtId="0" fontId="0" fillId="9" borderId="0" applyProtection="0">
      <alignment vertical="center"/>
    </xf>
    <xf numFmtId="0" fontId="42" fillId="10" borderId="0" applyProtection="0">
      <alignment vertical="center"/>
    </xf>
    <xf numFmtId="0" fontId="55" fillId="0" borderId="7" applyProtection="0">
      <alignment vertical="center"/>
    </xf>
    <xf numFmtId="0" fontId="45" fillId="0" borderId="8" applyProtection="0">
      <alignment vertical="center"/>
    </xf>
    <xf numFmtId="0" fontId="49" fillId="9" borderId="0" applyProtection="0">
      <alignment vertical="center"/>
    </xf>
    <xf numFmtId="0" fontId="41" fillId="11" borderId="0" applyProtection="0">
      <alignment vertical="center"/>
    </xf>
    <xf numFmtId="0" fontId="0" fillId="12" borderId="0" applyProtection="0">
      <alignment vertical="center"/>
    </xf>
    <xf numFmtId="0" fontId="42" fillId="13" borderId="0" applyProtection="0">
      <alignment vertical="center"/>
    </xf>
    <xf numFmtId="0" fontId="0" fillId="14" borderId="0" applyProtection="0">
      <alignment vertical="center"/>
    </xf>
    <xf numFmtId="0" fontId="0" fillId="7" borderId="0" applyProtection="0">
      <alignment vertical="center"/>
    </xf>
    <xf numFmtId="0" fontId="0" fillId="3" borderId="0" applyProtection="0">
      <alignment vertical="center"/>
    </xf>
    <xf numFmtId="0" fontId="0" fillId="3" borderId="0" applyProtection="0">
      <alignment vertical="center"/>
    </xf>
    <xf numFmtId="0" fontId="42" fillId="8" borderId="0" applyProtection="0">
      <alignment vertical="center"/>
    </xf>
    <xf numFmtId="0" fontId="42" fillId="15" borderId="0" applyProtection="0">
      <alignment vertical="center"/>
    </xf>
    <xf numFmtId="0" fontId="0" fillId="6" borderId="0" applyProtection="0">
      <alignment vertical="center"/>
    </xf>
    <xf numFmtId="0" fontId="0" fillId="3" borderId="0" applyProtection="0">
      <alignment vertical="center"/>
    </xf>
    <xf numFmtId="0" fontId="42" fillId="13" borderId="0" applyProtection="0">
      <alignment vertical="center"/>
    </xf>
    <xf numFmtId="0" fontId="0" fillId="7" borderId="0" applyProtection="0">
      <alignment vertical="center"/>
    </xf>
    <xf numFmtId="0" fontId="42" fillId="7" borderId="0" applyProtection="0">
      <alignment vertical="center"/>
    </xf>
    <xf numFmtId="0" fontId="42" fillId="16" borderId="0" applyProtection="0">
      <alignment vertical="center"/>
    </xf>
    <xf numFmtId="0" fontId="0" fillId="9" borderId="0" applyProtection="0">
      <alignment vertical="center"/>
    </xf>
    <xf numFmtId="0" fontId="51" fillId="0" borderId="0" applyProtection="0">
      <alignment/>
    </xf>
    <xf numFmtId="0" fontId="42" fillId="16" borderId="0" applyProtection="0">
      <alignment vertical="center"/>
    </xf>
    <xf numFmtId="0" fontId="0" fillId="0" borderId="0">
      <alignment vertical="center"/>
      <protection/>
    </xf>
    <xf numFmtId="0" fontId="0" fillId="0" borderId="0" applyProtection="0">
      <alignment/>
    </xf>
    <xf numFmtId="0" fontId="44" fillId="0" borderId="0">
      <alignment vertical="center"/>
      <protection/>
    </xf>
  </cellStyleXfs>
  <cellXfs count="157">
    <xf numFmtId="0" fontId="0" fillId="0" borderId="0" xfId="0" applyAlignment="1">
      <alignment vertical="center"/>
    </xf>
    <xf numFmtId="0" fontId="0" fillId="0" borderId="0" xfId="16" applyNumberFormat="1" applyFont="1" applyFill="1" applyBorder="1" applyAlignment="1">
      <alignment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3" fillId="0" borderId="9" xfId="0" applyFont="1" applyBorder="1" applyAlignment="1">
      <alignment horizontal="center" vertical="center" wrapText="1"/>
    </xf>
    <xf numFmtId="0" fontId="63"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176" fontId="4" fillId="0" borderId="12" xfId="0" applyNumberFormat="1" applyFont="1" applyBorder="1" applyAlignment="1">
      <alignment horizontal="center" vertical="center" wrapText="1"/>
    </xf>
    <xf numFmtId="176" fontId="4" fillId="0" borderId="13" xfId="0" applyNumberFormat="1" applyFont="1" applyBorder="1" applyAlignment="1">
      <alignment horizontal="center" vertical="center" wrapText="1"/>
    </xf>
    <xf numFmtId="0" fontId="4" fillId="0" borderId="14" xfId="0" applyFont="1" applyBorder="1" applyAlignment="1">
      <alignment horizontal="center" vertical="center" wrapText="1"/>
    </xf>
    <xf numFmtId="176" fontId="4" fillId="0" borderId="14"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64" fillId="0" borderId="15" xfId="0" applyFont="1" applyBorder="1" applyAlignment="1">
      <alignment horizontal="center" vertical="center" wrapText="1"/>
    </xf>
    <xf numFmtId="49" fontId="5" fillId="0" borderId="15" xfId="0" applyNumberFormat="1" applyFont="1" applyBorder="1" applyAlignment="1">
      <alignment horizontal="center" vertical="center" wrapText="1"/>
    </xf>
    <xf numFmtId="0" fontId="65" fillId="0" borderId="15" xfId="0" applyFont="1" applyBorder="1" applyAlignment="1">
      <alignment horizontal="center" vertical="center" wrapText="1"/>
    </xf>
    <xf numFmtId="0" fontId="2" fillId="0" borderId="15" xfId="0" applyFont="1" applyBorder="1" applyAlignment="1">
      <alignment horizontal="center" vertical="center" wrapText="1"/>
    </xf>
    <xf numFmtId="176" fontId="2" fillId="0" borderId="15" xfId="0" applyNumberFormat="1" applyFont="1" applyBorder="1" applyAlignment="1">
      <alignment horizontal="center" vertical="center" wrapText="1"/>
    </xf>
    <xf numFmtId="0" fontId="2" fillId="0" borderId="12" xfId="0" applyFont="1" applyBorder="1" applyAlignment="1">
      <alignment horizontal="center" vertical="center" wrapText="1"/>
    </xf>
    <xf numFmtId="176" fontId="2" fillId="0" borderId="12" xfId="0" applyNumberFormat="1" applyFont="1" applyBorder="1" applyAlignment="1">
      <alignment horizontal="center" vertical="center" wrapText="1"/>
    </xf>
    <xf numFmtId="0" fontId="2" fillId="0" borderId="16" xfId="0" applyFont="1" applyBorder="1" applyAlignment="1">
      <alignment horizontal="center" vertical="center" wrapText="1"/>
    </xf>
    <xf numFmtId="176" fontId="2" fillId="0" borderId="16" xfId="0" applyNumberFormat="1" applyFont="1" applyBorder="1" applyAlignment="1">
      <alignment horizontal="center" vertical="center" wrapText="1"/>
    </xf>
    <xf numFmtId="0" fontId="0" fillId="0" borderId="16" xfId="16" applyNumberFormat="1" applyFont="1" applyFill="1" applyBorder="1" applyAlignment="1">
      <alignment vertical="center"/>
    </xf>
    <xf numFmtId="0" fontId="0" fillId="0" borderId="0" xfId="16" applyNumberFormat="1" applyFont="1" applyFill="1" applyAlignment="1">
      <alignment horizontal="left" vertical="center" wrapText="1"/>
    </xf>
    <xf numFmtId="0" fontId="2"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0" xfId="0" applyFont="1" applyAlignment="1">
      <alignment horizontal="center" vertical="center" wrapText="1"/>
    </xf>
    <xf numFmtId="0" fontId="8" fillId="0" borderId="15" xfId="0" applyFont="1" applyBorder="1" applyAlignment="1">
      <alignment horizontal="center" vertical="center" wrapText="1"/>
    </xf>
    <xf numFmtId="0" fontId="2" fillId="0" borderId="18" xfId="0" applyFont="1" applyBorder="1" applyAlignment="1">
      <alignment horizontal="left" vertical="center" wrapText="1"/>
    </xf>
    <xf numFmtId="0" fontId="0" fillId="17" borderId="0" xfId="16" applyNumberFormat="1" applyFont="1" applyFill="1" applyBorder="1" applyAlignment="1">
      <alignment vertical="center"/>
    </xf>
    <xf numFmtId="0" fontId="0" fillId="17" borderId="0" xfId="16" applyNumberFormat="1" applyFont="1" applyFill="1" applyBorder="1" applyAlignment="1">
      <alignment horizontal="center" vertical="center"/>
    </xf>
    <xf numFmtId="0" fontId="1" fillId="17" borderId="0" xfId="16" applyNumberFormat="1" applyFont="1" applyFill="1" applyBorder="1" applyAlignment="1">
      <alignment vertical="center" wrapText="1"/>
    </xf>
    <xf numFmtId="177" fontId="0" fillId="17" borderId="0" xfId="16" applyNumberFormat="1" applyFont="1" applyFill="1" applyBorder="1" applyAlignment="1">
      <alignment vertical="center"/>
    </xf>
    <xf numFmtId="0" fontId="1" fillId="17" borderId="0" xfId="16" applyNumberFormat="1" applyFont="1" applyFill="1" applyBorder="1" applyAlignment="1">
      <alignment vertical="center"/>
    </xf>
    <xf numFmtId="0" fontId="0" fillId="17" borderId="0" xfId="0" applyFill="1" applyAlignment="1">
      <alignment vertical="center"/>
    </xf>
    <xf numFmtId="0" fontId="9" fillId="17" borderId="0" xfId="16" applyNumberFormat="1" applyFont="1" applyFill="1" applyBorder="1" applyAlignment="1">
      <alignment horizontal="left" vertical="center"/>
    </xf>
    <xf numFmtId="0" fontId="9" fillId="17" borderId="0" xfId="16" applyNumberFormat="1" applyFont="1" applyFill="1" applyBorder="1" applyAlignment="1">
      <alignment horizontal="center" vertical="center"/>
    </xf>
    <xf numFmtId="0" fontId="10" fillId="17" borderId="0" xfId="0" applyNumberFormat="1" applyFont="1" applyFill="1" applyBorder="1" applyAlignment="1">
      <alignment horizontal="center" vertical="center" wrapText="1"/>
    </xf>
    <xf numFmtId="0" fontId="11" fillId="17" borderId="0" xfId="0" applyNumberFormat="1" applyFont="1" applyFill="1" applyBorder="1" applyAlignment="1">
      <alignment horizontal="center" vertical="center" wrapText="1"/>
    </xf>
    <xf numFmtId="177" fontId="11" fillId="17" borderId="0" xfId="0" applyNumberFormat="1" applyFont="1" applyFill="1" applyBorder="1" applyAlignment="1">
      <alignment horizontal="center" vertical="center" wrapText="1"/>
    </xf>
    <xf numFmtId="0" fontId="66" fillId="17" borderId="0" xfId="0" applyNumberFormat="1" applyFont="1" applyFill="1" applyBorder="1" applyAlignment="1">
      <alignment horizontal="left" vertical="center" wrapText="1"/>
    </xf>
    <xf numFmtId="0" fontId="12" fillId="17" borderId="0" xfId="0" applyNumberFormat="1" applyFont="1" applyFill="1" applyBorder="1" applyAlignment="1">
      <alignment horizontal="center" vertical="center" wrapText="1"/>
    </xf>
    <xf numFmtId="0" fontId="12" fillId="17" borderId="0" xfId="0" applyNumberFormat="1" applyFont="1" applyFill="1" applyBorder="1" applyAlignment="1">
      <alignment horizontal="left" vertical="center" wrapText="1"/>
    </xf>
    <xf numFmtId="0" fontId="13" fillId="17" borderId="0" xfId="0" applyNumberFormat="1" applyFont="1" applyFill="1" applyBorder="1" applyAlignment="1">
      <alignment horizontal="left" vertical="center" wrapText="1"/>
    </xf>
    <xf numFmtId="177" fontId="12" fillId="17" borderId="0" xfId="0" applyNumberFormat="1" applyFont="1" applyFill="1" applyBorder="1" applyAlignment="1">
      <alignment horizontal="left" vertical="center" wrapText="1"/>
    </xf>
    <xf numFmtId="0" fontId="12" fillId="17" borderId="16" xfId="0" applyNumberFormat="1" applyFont="1" applyFill="1" applyBorder="1" applyAlignment="1">
      <alignment horizontal="center" vertical="center" wrapText="1"/>
    </xf>
    <xf numFmtId="0" fontId="13" fillId="17" borderId="16" xfId="0" applyNumberFormat="1" applyFont="1" applyFill="1" applyBorder="1" applyAlignment="1">
      <alignment horizontal="center" vertical="center" wrapText="1"/>
    </xf>
    <xf numFmtId="177" fontId="12" fillId="17" borderId="16" xfId="0" applyNumberFormat="1" applyFont="1" applyFill="1" applyBorder="1" applyAlignment="1">
      <alignment horizontal="center" vertical="center" wrapText="1"/>
    </xf>
    <xf numFmtId="177" fontId="12" fillId="17" borderId="16" xfId="0" applyNumberFormat="1" applyFont="1" applyFill="1" applyBorder="1" applyAlignment="1">
      <alignment vertical="center" wrapText="1"/>
    </xf>
    <xf numFmtId="0" fontId="12" fillId="17" borderId="16" xfId="0" applyNumberFormat="1" applyFont="1" applyFill="1" applyBorder="1" applyAlignment="1">
      <alignment horizontal="left" vertical="center" wrapText="1"/>
    </xf>
    <xf numFmtId="0" fontId="14" fillId="17" borderId="16" xfId="0" applyNumberFormat="1" applyFont="1" applyFill="1" applyBorder="1" applyAlignment="1">
      <alignment horizontal="center" vertical="center" wrapText="1"/>
    </xf>
    <xf numFmtId="176" fontId="15" fillId="17" borderId="16" xfId="0" applyNumberFormat="1" applyFont="1" applyFill="1" applyBorder="1" applyAlignment="1">
      <alignment horizontal="center" vertical="center" wrapText="1"/>
    </xf>
    <xf numFmtId="0" fontId="16" fillId="17" borderId="16" xfId="64" applyNumberFormat="1" applyFont="1" applyFill="1" applyBorder="1" applyAlignment="1">
      <alignment horizontal="center" vertical="center" wrapText="1"/>
    </xf>
    <xf numFmtId="177" fontId="16" fillId="17" borderId="16" xfId="64" applyNumberFormat="1" applyFont="1" applyFill="1" applyBorder="1" applyAlignment="1">
      <alignment horizontal="center" vertical="center" wrapText="1"/>
    </xf>
    <xf numFmtId="49" fontId="8" fillId="17" borderId="16" xfId="0" applyNumberFormat="1" applyFont="1" applyFill="1" applyBorder="1" applyAlignment="1">
      <alignment horizontal="center" vertical="center" wrapText="1"/>
    </xf>
    <xf numFmtId="0" fontId="14" fillId="17" borderId="16" xfId="0" applyNumberFormat="1" applyFont="1" applyFill="1" applyBorder="1" applyAlignment="1">
      <alignment horizontal="left" vertical="center" wrapText="1"/>
    </xf>
    <xf numFmtId="49" fontId="17" fillId="17" borderId="16" xfId="0" applyNumberFormat="1" applyFont="1" applyFill="1" applyBorder="1" applyAlignment="1">
      <alignment horizontal="center" vertical="center" wrapText="1"/>
    </xf>
    <xf numFmtId="49" fontId="15" fillId="17" borderId="16" xfId="0" applyNumberFormat="1" applyFont="1" applyFill="1" applyBorder="1" applyAlignment="1">
      <alignment horizontal="center" vertical="center" wrapText="1"/>
    </xf>
    <xf numFmtId="176" fontId="18" fillId="17" borderId="16" xfId="68" applyNumberFormat="1" applyFont="1" applyFill="1" applyBorder="1" applyAlignment="1">
      <alignment horizontal="center" vertical="center" wrapText="1"/>
      <protection/>
    </xf>
    <xf numFmtId="49" fontId="67" fillId="17" borderId="16" xfId="0" applyNumberFormat="1" applyFont="1" applyFill="1" applyBorder="1" applyAlignment="1">
      <alignment horizontal="center" vertical="center" wrapText="1"/>
    </xf>
    <xf numFmtId="49" fontId="16" fillId="17" borderId="16" xfId="0" applyNumberFormat="1" applyFont="1" applyFill="1" applyBorder="1" applyAlignment="1">
      <alignment horizontal="center" vertical="center" wrapText="1"/>
    </xf>
    <xf numFmtId="176" fontId="15" fillId="17" borderId="16" xfId="68" applyNumberFormat="1" applyFont="1" applyFill="1" applyBorder="1" applyAlignment="1">
      <alignment horizontal="center" vertical="center" wrapText="1"/>
      <protection/>
    </xf>
    <xf numFmtId="0" fontId="16" fillId="17" borderId="16" xfId="0" applyFont="1" applyFill="1" applyBorder="1" applyAlignment="1">
      <alignment horizontal="center" vertical="center" wrapText="1"/>
    </xf>
    <xf numFmtId="0" fontId="12" fillId="17" borderId="19" xfId="0" applyNumberFormat="1" applyFont="1" applyFill="1" applyBorder="1" applyAlignment="1">
      <alignment vertical="center" wrapText="1"/>
    </xf>
    <xf numFmtId="0" fontId="12" fillId="17" borderId="19" xfId="0" applyNumberFormat="1" applyFont="1" applyFill="1" applyBorder="1" applyAlignment="1">
      <alignment horizontal="center" vertical="center" wrapText="1"/>
    </xf>
    <xf numFmtId="0" fontId="12" fillId="17" borderId="20" xfId="0" applyNumberFormat="1" applyFont="1" applyFill="1" applyBorder="1" applyAlignment="1">
      <alignment horizontal="center" vertical="center" wrapText="1"/>
    </xf>
    <xf numFmtId="0" fontId="12" fillId="17" borderId="21" xfId="0" applyNumberFormat="1" applyFont="1" applyFill="1" applyBorder="1" applyAlignment="1">
      <alignment horizontal="center" vertical="center" wrapText="1"/>
    </xf>
    <xf numFmtId="0" fontId="12" fillId="17" borderId="16" xfId="0" applyNumberFormat="1" applyFont="1" applyFill="1" applyBorder="1" applyAlignment="1">
      <alignment vertical="center" wrapText="1"/>
    </xf>
    <xf numFmtId="0" fontId="8" fillId="17" borderId="16" xfId="0" applyNumberFormat="1" applyFont="1" applyFill="1" applyBorder="1" applyAlignment="1">
      <alignment horizontal="left" vertical="center" wrapText="1" indent="2"/>
    </xf>
    <xf numFmtId="0" fontId="8" fillId="17" borderId="16" xfId="0" applyNumberFormat="1" applyFont="1" applyFill="1" applyBorder="1" applyAlignment="1">
      <alignment horizontal="left" vertical="center" wrapText="1"/>
    </xf>
    <xf numFmtId="0" fontId="16" fillId="17" borderId="16" xfId="0" applyNumberFormat="1" applyFont="1" applyFill="1" applyBorder="1" applyAlignment="1">
      <alignment horizontal="justify" vertical="center" wrapText="1"/>
    </xf>
    <xf numFmtId="0" fontId="8" fillId="17" borderId="16" xfId="0" applyNumberFormat="1" applyFont="1" applyFill="1" applyBorder="1" applyAlignment="1">
      <alignment horizontal="center" vertical="center" wrapText="1"/>
    </xf>
    <xf numFmtId="0" fontId="12" fillId="17" borderId="16" xfId="0" applyNumberFormat="1" applyFont="1" applyFill="1" applyBorder="1" applyAlignment="1">
      <alignment horizontal="right" vertical="center" wrapText="1"/>
    </xf>
    <xf numFmtId="0" fontId="68" fillId="17" borderId="16" xfId="0" applyNumberFormat="1" applyFont="1" applyFill="1" applyBorder="1" applyAlignment="1">
      <alignment horizontal="center" vertical="center" wrapText="1"/>
    </xf>
    <xf numFmtId="43" fontId="19" fillId="17" borderId="16" xfId="0" applyNumberFormat="1" applyFont="1" applyFill="1" applyBorder="1" applyAlignment="1">
      <alignment vertical="center" wrapText="1"/>
    </xf>
    <xf numFmtId="43" fontId="19" fillId="0" borderId="16" xfId="0" applyNumberFormat="1" applyFont="1" applyFill="1" applyBorder="1" applyAlignment="1">
      <alignment vertical="center" wrapText="1"/>
    </xf>
    <xf numFmtId="43" fontId="19" fillId="17" borderId="16" xfId="0" applyNumberFormat="1" applyFont="1" applyFill="1" applyBorder="1" applyAlignment="1">
      <alignment horizontal="center" vertical="center" wrapText="1"/>
    </xf>
    <xf numFmtId="0" fontId="8" fillId="17" borderId="16" xfId="0" applyNumberFormat="1" applyFont="1" applyFill="1" applyBorder="1" applyAlignment="1">
      <alignment horizontal="right" vertical="center" wrapText="1"/>
    </xf>
    <xf numFmtId="0" fontId="13" fillId="17" borderId="19" xfId="0" applyNumberFormat="1" applyFont="1" applyFill="1" applyBorder="1" applyAlignment="1">
      <alignment horizontal="center" vertical="center" wrapText="1"/>
    </xf>
    <xf numFmtId="0" fontId="13" fillId="17" borderId="20" xfId="0" applyNumberFormat="1" applyFont="1" applyFill="1" applyBorder="1" applyAlignment="1">
      <alignment horizontal="center" vertical="center" wrapText="1"/>
    </xf>
    <xf numFmtId="178" fontId="12" fillId="17" borderId="16" xfId="0" applyNumberFormat="1" applyFont="1" applyFill="1" applyBorder="1" applyAlignment="1">
      <alignment horizontal="center" vertical="center" wrapText="1"/>
    </xf>
    <xf numFmtId="176" fontId="13" fillId="17" borderId="16" xfId="0" applyNumberFormat="1" applyFont="1" applyFill="1" applyBorder="1" applyAlignment="1">
      <alignment horizontal="right" vertical="center" wrapText="1"/>
    </xf>
    <xf numFmtId="0" fontId="13" fillId="17" borderId="16" xfId="0" applyNumberFormat="1" applyFont="1" applyFill="1" applyBorder="1" applyAlignment="1">
      <alignment horizontal="right" vertical="center" wrapText="1"/>
    </xf>
    <xf numFmtId="176" fontId="8" fillId="17" borderId="16" xfId="0" applyNumberFormat="1" applyFont="1" applyFill="1" applyBorder="1" applyAlignment="1">
      <alignment horizontal="center" vertical="center" wrapText="1"/>
    </xf>
    <xf numFmtId="176" fontId="16" fillId="17" borderId="16" xfId="0" applyNumberFormat="1" applyFont="1" applyFill="1" applyBorder="1" applyAlignment="1">
      <alignment horizontal="center" vertical="center" wrapText="1"/>
    </xf>
    <xf numFmtId="179" fontId="15" fillId="17" borderId="16" xfId="0" applyNumberFormat="1" applyFont="1" applyFill="1" applyBorder="1" applyAlignment="1">
      <alignment horizontal="center" vertical="center" wrapText="1"/>
    </xf>
    <xf numFmtId="0" fontId="18" fillId="17" borderId="16" xfId="0" applyNumberFormat="1" applyFont="1" applyFill="1" applyBorder="1" applyAlignment="1">
      <alignment horizontal="center" vertical="center" wrapText="1"/>
    </xf>
    <xf numFmtId="180" fontId="18" fillId="17" borderId="16" xfId="0" applyNumberFormat="1" applyFont="1" applyFill="1" applyBorder="1" applyAlignment="1">
      <alignment horizontal="center" vertical="center" wrapText="1"/>
    </xf>
    <xf numFmtId="176" fontId="16" fillId="17" borderId="16" xfId="64" applyNumberFormat="1" applyFont="1" applyFill="1" applyBorder="1" applyAlignment="1">
      <alignment horizontal="center" vertical="center" wrapText="1"/>
    </xf>
    <xf numFmtId="0" fontId="16" fillId="17" borderId="16" xfId="0" applyNumberFormat="1" applyFont="1" applyFill="1" applyBorder="1" applyAlignment="1">
      <alignment horizontal="center" vertical="center" wrapText="1"/>
    </xf>
    <xf numFmtId="180" fontId="16" fillId="17" borderId="16" xfId="0" applyNumberFormat="1" applyFont="1" applyFill="1" applyBorder="1" applyAlignment="1">
      <alignment horizontal="center" vertical="center" wrapText="1"/>
    </xf>
    <xf numFmtId="179" fontId="12" fillId="17" borderId="16" xfId="0" applyNumberFormat="1" applyFont="1" applyFill="1" applyBorder="1" applyAlignment="1">
      <alignment horizontal="center" vertical="center" wrapText="1"/>
    </xf>
    <xf numFmtId="0" fontId="16" fillId="0" borderId="16" xfId="64" applyNumberFormat="1" applyFont="1" applyFill="1" applyBorder="1" applyAlignment="1">
      <alignment horizontal="center" vertical="center" wrapText="1"/>
    </xf>
    <xf numFmtId="0" fontId="20" fillId="17" borderId="16" xfId="0" applyNumberFormat="1" applyFont="1" applyFill="1" applyBorder="1" applyAlignment="1">
      <alignment horizontal="center" vertical="center" wrapText="1"/>
    </xf>
    <xf numFmtId="0" fontId="8" fillId="17" borderId="16" xfId="0" applyNumberFormat="1" applyFont="1" applyFill="1" applyBorder="1" applyAlignment="1">
      <alignment horizontal="justify" vertical="center" wrapText="1"/>
    </xf>
    <xf numFmtId="0" fontId="8" fillId="17" borderId="16" xfId="0" applyNumberFormat="1" applyFont="1" applyFill="1" applyBorder="1" applyAlignment="1">
      <alignment horizontal="center"/>
    </xf>
    <xf numFmtId="0" fontId="16" fillId="17" borderId="16" xfId="0" applyNumberFormat="1" applyFont="1" applyFill="1" applyBorder="1" applyAlignment="1">
      <alignment horizontal="center" wrapText="1"/>
    </xf>
    <xf numFmtId="177" fontId="8" fillId="17" borderId="16" xfId="0" applyNumberFormat="1" applyFont="1" applyFill="1" applyBorder="1" applyAlignment="1">
      <alignment horizontal="center"/>
    </xf>
    <xf numFmtId="0" fontId="16" fillId="17" borderId="16" xfId="67" applyNumberFormat="1" applyFont="1" applyFill="1" applyBorder="1" applyAlignment="1">
      <alignment horizontal="center" vertical="center"/>
    </xf>
    <xf numFmtId="0" fontId="21" fillId="17" borderId="16" xfId="0" applyNumberFormat="1" applyFont="1" applyFill="1" applyBorder="1" applyAlignment="1">
      <alignment horizontal="center" vertical="center" wrapText="1"/>
    </xf>
    <xf numFmtId="0" fontId="22" fillId="17" borderId="16" xfId="0" applyNumberFormat="1" applyFont="1" applyFill="1" applyBorder="1" applyAlignment="1">
      <alignment horizontal="right" vertical="center" wrapText="1"/>
    </xf>
    <xf numFmtId="0" fontId="8" fillId="17" borderId="16" xfId="67" applyNumberFormat="1" applyFont="1" applyFill="1" applyBorder="1" applyAlignment="1">
      <alignment horizontal="center" vertical="center" wrapText="1"/>
    </xf>
    <xf numFmtId="0" fontId="8" fillId="17" borderId="16" xfId="67" applyNumberFormat="1" applyFont="1" applyFill="1" applyBorder="1" applyAlignment="1">
      <alignment horizontal="center" vertical="center"/>
    </xf>
    <xf numFmtId="0" fontId="8" fillId="0" borderId="16" xfId="67" applyNumberFormat="1" applyFont="1" applyFill="1" applyBorder="1" applyAlignment="1">
      <alignment horizontal="center" vertical="center"/>
    </xf>
    <xf numFmtId="0" fontId="23" fillId="17" borderId="16" xfId="0" applyNumberFormat="1" applyFont="1" applyFill="1" applyBorder="1" applyAlignment="1">
      <alignment horizontal="center"/>
    </xf>
    <xf numFmtId="0" fontId="23" fillId="0" borderId="16" xfId="0" applyNumberFormat="1" applyFont="1" applyFill="1" applyBorder="1" applyAlignment="1">
      <alignment horizontal="center"/>
    </xf>
    <xf numFmtId="0" fontId="24" fillId="17" borderId="16" xfId="67" applyNumberFormat="1" applyFont="1" applyFill="1" applyBorder="1" applyAlignment="1">
      <alignment horizontal="center" vertical="center"/>
    </xf>
    <xf numFmtId="0" fontId="8" fillId="0" borderId="16" xfId="0" applyNumberFormat="1" applyFont="1" applyFill="1" applyBorder="1" applyAlignment="1">
      <alignment horizontal="center" vertical="center" wrapText="1"/>
    </xf>
    <xf numFmtId="0" fontId="0" fillId="17" borderId="16" xfId="16" applyNumberFormat="1" applyFont="1" applyFill="1" applyBorder="1" applyAlignment="1">
      <alignment vertical="center"/>
    </xf>
    <xf numFmtId="180" fontId="13" fillId="17" borderId="16" xfId="0" applyNumberFormat="1" applyFont="1" applyFill="1" applyBorder="1" applyAlignment="1">
      <alignment horizontal="right" vertical="center" wrapText="1"/>
    </xf>
    <xf numFmtId="176" fontId="16" fillId="17" borderId="16" xfId="17" applyNumberFormat="1" applyFont="1" applyFill="1" applyBorder="1" applyAlignment="1">
      <alignment horizontal="center" vertical="center" wrapText="1"/>
    </xf>
    <xf numFmtId="0" fontId="19" fillId="17" borderId="16" xfId="0" applyNumberFormat="1" applyFont="1" applyFill="1" applyBorder="1" applyAlignment="1">
      <alignment horizontal="center"/>
    </xf>
    <xf numFmtId="179" fontId="19" fillId="17" borderId="16" xfId="0" applyNumberFormat="1" applyFont="1" applyFill="1" applyBorder="1" applyAlignment="1">
      <alignment horizontal="center"/>
    </xf>
    <xf numFmtId="0" fontId="14" fillId="17" borderId="16" xfId="0" applyNumberFormat="1" applyFont="1" applyFill="1" applyBorder="1" applyAlignment="1">
      <alignment horizontal="justify" vertical="center"/>
    </xf>
    <xf numFmtId="0" fontId="25" fillId="0" borderId="0" xfId="16" applyNumberFormat="1" applyFont="1" applyFill="1" applyBorder="1" applyAlignment="1">
      <alignment vertical="center"/>
    </xf>
    <xf numFmtId="0" fontId="26" fillId="0" borderId="0" xfId="67" applyNumberFormat="1" applyFont="1" applyFill="1" applyBorder="1" applyAlignment="1">
      <alignment horizontal="center" vertical="center" wrapText="1"/>
    </xf>
    <xf numFmtId="0" fontId="27" fillId="0" borderId="0" xfId="16" applyNumberFormat="1" applyFont="1" applyFill="1" applyBorder="1" applyAlignment="1">
      <alignment vertical="center"/>
    </xf>
    <xf numFmtId="0" fontId="8" fillId="0" borderId="0" xfId="16" applyNumberFormat="1" applyFont="1" applyFill="1" applyBorder="1" applyAlignment="1">
      <alignment vertical="center"/>
    </xf>
    <xf numFmtId="0" fontId="9" fillId="0" borderId="0" xfId="16" applyNumberFormat="1" applyFont="1" applyFill="1" applyBorder="1" applyAlignment="1">
      <alignment horizontal="left" vertical="center"/>
    </xf>
    <xf numFmtId="0" fontId="69" fillId="0" borderId="0" xfId="67" applyNumberFormat="1" applyFont="1" applyFill="1" applyBorder="1" applyAlignment="1">
      <alignment horizontal="center" vertical="center" wrapText="1"/>
    </xf>
    <xf numFmtId="0" fontId="28" fillId="0" borderId="0" xfId="67" applyNumberFormat="1" applyFont="1" applyFill="1" applyBorder="1" applyAlignment="1">
      <alignment horizontal="center" vertical="center" wrapText="1"/>
    </xf>
    <xf numFmtId="0" fontId="70" fillId="0" borderId="0" xfId="67" applyNumberFormat="1" applyFont="1" applyFill="1" applyBorder="1" applyAlignment="1">
      <alignment horizontal="left" vertical="center" wrapText="1"/>
    </xf>
    <xf numFmtId="0" fontId="23" fillId="0" borderId="0" xfId="67" applyNumberFormat="1" applyFont="1" applyFill="1" applyBorder="1" applyAlignment="1">
      <alignment horizontal="left" vertical="center" wrapText="1"/>
    </xf>
    <xf numFmtId="0" fontId="29" fillId="0" borderId="22" xfId="67" applyNumberFormat="1" applyFont="1" applyFill="1" applyBorder="1" applyAlignment="1">
      <alignment vertical="center" wrapText="1"/>
    </xf>
    <xf numFmtId="0" fontId="30" fillId="0" borderId="22" xfId="67" applyNumberFormat="1" applyFont="1" applyFill="1" applyBorder="1" applyAlignment="1">
      <alignment horizontal="center" vertical="center" wrapText="1"/>
    </xf>
    <xf numFmtId="0" fontId="31" fillId="0" borderId="16" xfId="67" applyNumberFormat="1" applyFont="1" applyFill="1" applyBorder="1" applyAlignment="1">
      <alignment horizontal="center" vertical="center" wrapText="1"/>
    </xf>
    <xf numFmtId="0" fontId="31" fillId="0" borderId="19" xfId="67" applyNumberFormat="1" applyFont="1" applyFill="1" applyBorder="1" applyAlignment="1">
      <alignment horizontal="center" vertical="center" wrapText="1"/>
    </xf>
    <xf numFmtId="0" fontId="31" fillId="0" borderId="21" xfId="67" applyNumberFormat="1" applyFont="1" applyFill="1" applyBorder="1" applyAlignment="1">
      <alignment horizontal="center" vertical="center" wrapText="1"/>
    </xf>
    <xf numFmtId="0" fontId="31" fillId="0" borderId="23" xfId="67" applyNumberFormat="1" applyFont="1" applyFill="1" applyBorder="1" applyAlignment="1">
      <alignment horizontal="center" vertical="center" wrapText="1"/>
    </xf>
    <xf numFmtId="0" fontId="31" fillId="0" borderId="24" xfId="67" applyNumberFormat="1" applyFont="1" applyFill="1" applyBorder="1" applyAlignment="1">
      <alignment horizontal="center" vertical="center" wrapText="1"/>
    </xf>
    <xf numFmtId="0" fontId="26" fillId="0" borderId="16" xfId="67" applyNumberFormat="1" applyFont="1" applyFill="1" applyBorder="1" applyAlignment="1">
      <alignment horizontal="center" vertical="center" wrapText="1"/>
    </xf>
    <xf numFmtId="0" fontId="32" fillId="0" borderId="16" xfId="67" applyNumberFormat="1" applyFont="1" applyFill="1" applyBorder="1" applyAlignment="1">
      <alignment horizontal="right" vertical="center" wrapText="1"/>
    </xf>
    <xf numFmtId="0" fontId="32" fillId="0" borderId="16" xfId="67" applyNumberFormat="1" applyFont="1" applyFill="1" applyBorder="1" applyAlignment="1">
      <alignment horizontal="center" vertical="center" wrapText="1"/>
    </xf>
    <xf numFmtId="0" fontId="31" fillId="0" borderId="16" xfId="67" applyNumberFormat="1" applyFont="1" applyFill="1" applyBorder="1" applyAlignment="1">
      <alignment horizontal="left" vertical="center" wrapText="1"/>
    </xf>
    <xf numFmtId="0" fontId="31" fillId="0" borderId="16" xfId="67" applyNumberFormat="1" applyFont="1" applyFill="1" applyBorder="1" applyAlignment="1">
      <alignment horizontal="right" vertical="center" wrapText="1"/>
    </xf>
    <xf numFmtId="0" fontId="33" fillId="0" borderId="16" xfId="0" applyNumberFormat="1" applyFont="1" applyFill="1" applyBorder="1" applyAlignment="1">
      <alignment vertical="center"/>
    </xf>
    <xf numFmtId="0" fontId="34" fillId="0" borderId="16" xfId="16" applyNumberFormat="1" applyFont="1" applyFill="1" applyBorder="1" applyAlignment="1">
      <alignment horizontal="right" vertical="center"/>
    </xf>
    <xf numFmtId="0" fontId="35" fillId="0" borderId="16" xfId="0" applyNumberFormat="1" applyFont="1" applyFill="1" applyBorder="1" applyAlignment="1">
      <alignment vertical="center"/>
    </xf>
    <xf numFmtId="0" fontId="12" fillId="0" borderId="16" xfId="67" applyNumberFormat="1" applyFont="1" applyFill="1" applyBorder="1" applyAlignment="1">
      <alignment horizontal="center" vertical="center" wrapText="1"/>
    </xf>
    <xf numFmtId="0" fontId="22" fillId="0" borderId="16" xfId="67" applyNumberFormat="1" applyFont="1" applyFill="1" applyBorder="1" applyAlignment="1">
      <alignment horizontal="right" vertical="center" wrapText="1"/>
    </xf>
    <xf numFmtId="0" fontId="22" fillId="0" borderId="23" xfId="67" applyNumberFormat="1" applyFont="1" applyFill="1" applyBorder="1" applyAlignment="1">
      <alignment horizontal="right" vertical="center" wrapText="1"/>
    </xf>
    <xf numFmtId="0" fontId="31" fillId="0" borderId="16" xfId="67" applyNumberFormat="1" applyFont="1" applyFill="1" applyBorder="1" applyAlignment="1">
      <alignment horizontal="center" vertical="center"/>
    </xf>
    <xf numFmtId="0" fontId="25" fillId="0" borderId="16" xfId="16" applyNumberFormat="1" applyFont="1" applyFill="1" applyBorder="1" applyAlignment="1">
      <alignment vertical="center"/>
    </xf>
    <xf numFmtId="0" fontId="36" fillId="0" borderId="16" xfId="16" applyNumberFormat="1" applyFont="1" applyFill="1" applyBorder="1" applyAlignment="1">
      <alignment vertical="center" wrapText="1"/>
    </xf>
    <xf numFmtId="0" fontId="25" fillId="0" borderId="23" xfId="16" applyNumberFormat="1" applyFont="1" applyFill="1" applyBorder="1" applyAlignment="1">
      <alignment vertical="center"/>
    </xf>
    <xf numFmtId="0" fontId="25" fillId="0" borderId="23" xfId="16" applyNumberFormat="1" applyFont="1" applyFill="1" applyBorder="1" applyAlignment="1">
      <alignment vertical="center" wrapText="1"/>
    </xf>
    <xf numFmtId="0" fontId="25" fillId="0" borderId="25" xfId="16" applyNumberFormat="1" applyFont="1" applyFill="1" applyBorder="1" applyAlignment="1">
      <alignment vertical="center" wrapText="1"/>
    </xf>
    <xf numFmtId="0" fontId="25" fillId="0" borderId="16" xfId="16" applyNumberFormat="1" applyFont="1" applyFill="1" applyBorder="1" applyAlignment="1">
      <alignment vertical="center" wrapText="1"/>
    </xf>
    <xf numFmtId="0" fontId="37" fillId="0" borderId="16" xfId="67" applyNumberFormat="1" applyFont="1" applyFill="1" applyBorder="1" applyAlignment="1">
      <alignment horizontal="right" vertical="center" wrapText="1"/>
    </xf>
    <xf numFmtId="0" fontId="22" fillId="0" borderId="16" xfId="67" applyNumberFormat="1" applyFont="1" applyFill="1" applyBorder="1" applyAlignment="1">
      <alignment horizontal="center" vertical="center" wrapText="1"/>
    </xf>
    <xf numFmtId="0" fontId="0" fillId="0" borderId="16" xfId="16" applyNumberFormat="1" applyFont="1" applyFill="1" applyBorder="1" applyAlignment="1">
      <alignment horizontal="right" vertical="center"/>
    </xf>
    <xf numFmtId="0" fontId="8" fillId="0" borderId="0" xfId="16" applyNumberFormat="1" applyFont="1" applyFill="1" applyBorder="1" applyAlignment="1">
      <alignment horizontal="left" vertical="center"/>
    </xf>
    <xf numFmtId="0" fontId="8" fillId="0" borderId="0" xfId="16" applyNumberFormat="1" applyFont="1" applyFill="1" applyBorder="1" applyAlignment="1">
      <alignment horizontal="left" vertical="center" wrapText="1"/>
    </xf>
  </cellXfs>
  <cellStyles count="55">
    <cellStyle name="Normal" xfId="0"/>
    <cellStyle name="Currency [0]" xfId="15"/>
    <cellStyle name="常规_副本西藏自治区贫困县统筹整合使用财政涉农资金情况统计表（模版）参考表" xfId="16"/>
    <cellStyle name="常规 2 2 2 2"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常规_项目投入明细_8" xfId="64"/>
    <cellStyle name="60% - 强调文字颜色 6" xfId="65"/>
    <cellStyle name="常规 18" xfId="66"/>
    <cellStyle name="常规 2"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571500</xdr:colOff>
      <xdr:row>4</xdr:row>
      <xdr:rowOff>161925</xdr:rowOff>
    </xdr:from>
    <xdr:to>
      <xdr:col>16</xdr:col>
      <xdr:colOff>0</xdr:colOff>
      <xdr:row>4</xdr:row>
      <xdr:rowOff>161925</xdr:rowOff>
    </xdr:to>
    <xdr:sp>
      <xdr:nvSpPr>
        <xdr:cNvPr id="1" name="Line 763"/>
        <xdr:cNvSpPr>
          <a:spLocks/>
        </xdr:cNvSpPr>
      </xdr:nvSpPr>
      <xdr:spPr>
        <a:xfrm>
          <a:off x="14192250" y="1352550"/>
          <a:ext cx="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18</xdr:col>
      <xdr:colOff>228600</xdr:colOff>
      <xdr:row>4</xdr:row>
      <xdr:rowOff>161925</xdr:rowOff>
    </xdr:from>
    <xdr:to>
      <xdr:col>18</xdr:col>
      <xdr:colOff>228600</xdr:colOff>
      <xdr:row>4</xdr:row>
      <xdr:rowOff>161925</xdr:rowOff>
    </xdr:to>
    <xdr:sp>
      <xdr:nvSpPr>
        <xdr:cNvPr id="2" name="Line 764"/>
        <xdr:cNvSpPr>
          <a:spLocks/>
        </xdr:cNvSpPr>
      </xdr:nvSpPr>
      <xdr:spPr>
        <a:xfrm>
          <a:off x="15611475" y="1352550"/>
          <a:ext cx="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15</xdr:col>
      <xdr:colOff>571500</xdr:colOff>
      <xdr:row>4</xdr:row>
      <xdr:rowOff>161925</xdr:rowOff>
    </xdr:from>
    <xdr:to>
      <xdr:col>16</xdr:col>
      <xdr:colOff>0</xdr:colOff>
      <xdr:row>4</xdr:row>
      <xdr:rowOff>161925</xdr:rowOff>
    </xdr:to>
    <xdr:sp>
      <xdr:nvSpPr>
        <xdr:cNvPr id="3" name="Line 765"/>
        <xdr:cNvSpPr>
          <a:spLocks/>
        </xdr:cNvSpPr>
      </xdr:nvSpPr>
      <xdr:spPr>
        <a:xfrm>
          <a:off x="14192250" y="1352550"/>
          <a:ext cx="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18</xdr:col>
      <xdr:colOff>228600</xdr:colOff>
      <xdr:row>4</xdr:row>
      <xdr:rowOff>161925</xdr:rowOff>
    </xdr:from>
    <xdr:to>
      <xdr:col>18</xdr:col>
      <xdr:colOff>228600</xdr:colOff>
      <xdr:row>4</xdr:row>
      <xdr:rowOff>161925</xdr:rowOff>
    </xdr:to>
    <xdr:sp>
      <xdr:nvSpPr>
        <xdr:cNvPr id="4" name="Line 766"/>
        <xdr:cNvSpPr>
          <a:spLocks/>
        </xdr:cNvSpPr>
      </xdr:nvSpPr>
      <xdr:spPr>
        <a:xfrm>
          <a:off x="15611475" y="1352550"/>
          <a:ext cx="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0</xdr:row>
      <xdr:rowOff>0</xdr:rowOff>
    </xdr:from>
    <xdr:to>
      <xdr:col>14</xdr:col>
      <xdr:colOff>0</xdr:colOff>
      <xdr:row>0</xdr:row>
      <xdr:rowOff>0</xdr:rowOff>
    </xdr:to>
    <xdr:sp>
      <xdr:nvSpPr>
        <xdr:cNvPr id="1" name="Line 1013"/>
        <xdr:cNvSpPr>
          <a:spLocks/>
        </xdr:cNvSpPr>
      </xdr:nvSpPr>
      <xdr:spPr>
        <a:xfrm>
          <a:off x="7848600" y="0"/>
          <a:ext cx="9525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16</xdr:col>
      <xdr:colOff>228600</xdr:colOff>
      <xdr:row>0</xdr:row>
      <xdr:rowOff>0</xdr:rowOff>
    </xdr:from>
    <xdr:to>
      <xdr:col>16</xdr:col>
      <xdr:colOff>228600</xdr:colOff>
      <xdr:row>0</xdr:row>
      <xdr:rowOff>0</xdr:rowOff>
    </xdr:to>
    <xdr:sp>
      <xdr:nvSpPr>
        <xdr:cNvPr id="2" name="Line 1014"/>
        <xdr:cNvSpPr>
          <a:spLocks/>
        </xdr:cNvSpPr>
      </xdr:nvSpPr>
      <xdr:spPr>
        <a:xfrm>
          <a:off x="9182100" y="0"/>
          <a:ext cx="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13</xdr:col>
      <xdr:colOff>504825</xdr:colOff>
      <xdr:row>0</xdr:row>
      <xdr:rowOff>0</xdr:rowOff>
    </xdr:from>
    <xdr:to>
      <xdr:col>14</xdr:col>
      <xdr:colOff>0</xdr:colOff>
      <xdr:row>0</xdr:row>
      <xdr:rowOff>0</xdr:rowOff>
    </xdr:to>
    <xdr:sp>
      <xdr:nvSpPr>
        <xdr:cNvPr id="3" name="Line 1015"/>
        <xdr:cNvSpPr>
          <a:spLocks/>
        </xdr:cNvSpPr>
      </xdr:nvSpPr>
      <xdr:spPr>
        <a:xfrm>
          <a:off x="7848600" y="0"/>
          <a:ext cx="9525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16</xdr:col>
      <xdr:colOff>228600</xdr:colOff>
      <xdr:row>0</xdr:row>
      <xdr:rowOff>0</xdr:rowOff>
    </xdr:from>
    <xdr:to>
      <xdr:col>16</xdr:col>
      <xdr:colOff>228600</xdr:colOff>
      <xdr:row>0</xdr:row>
      <xdr:rowOff>0</xdr:rowOff>
    </xdr:to>
    <xdr:sp>
      <xdr:nvSpPr>
        <xdr:cNvPr id="4" name="Line 1016"/>
        <xdr:cNvSpPr>
          <a:spLocks/>
        </xdr:cNvSpPr>
      </xdr:nvSpPr>
      <xdr:spPr>
        <a:xfrm>
          <a:off x="9182100" y="0"/>
          <a:ext cx="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74"/>
  <sheetViews>
    <sheetView tabSelected="1" view="pageBreakPreview" zoomScaleSheetLayoutView="100" workbookViewId="0" topLeftCell="A1">
      <pane ySplit="6" topLeftCell="A7" activePane="bottomLeft" state="frozen"/>
      <selection pane="bottomLeft" activeCell="E39" sqref="E39"/>
    </sheetView>
  </sheetViews>
  <sheetFormatPr defaultColWidth="9.00390625" defaultRowHeight="13.5" customHeight="1"/>
  <cols>
    <col min="1" max="1" width="6.00390625" style="1" customWidth="1"/>
    <col min="2" max="2" width="31.625" style="1" customWidth="1"/>
    <col min="3" max="3" width="12.875" style="1" customWidth="1"/>
    <col min="4" max="4" width="15.25390625" style="1" customWidth="1"/>
    <col min="5" max="5" width="10.375" style="1" customWidth="1"/>
    <col min="6" max="6" width="16.125" style="1" customWidth="1"/>
    <col min="7" max="8" width="13.25390625" style="1" customWidth="1"/>
    <col min="9" max="9" width="16.125" style="1" customWidth="1"/>
    <col min="10" max="256" width="9.00390625" style="1" customWidth="1"/>
  </cols>
  <sheetData>
    <row r="1" spans="1:2" ht="20.25" customHeight="1">
      <c r="A1" s="122" t="s">
        <v>0</v>
      </c>
      <c r="B1" s="122"/>
    </row>
    <row r="2" spans="1:9" ht="42.75" customHeight="1">
      <c r="A2" s="123" t="s">
        <v>1</v>
      </c>
      <c r="B2" s="124"/>
      <c r="C2" s="124"/>
      <c r="D2" s="124"/>
      <c r="E2" s="124"/>
      <c r="F2" s="124"/>
      <c r="G2" s="124"/>
      <c r="H2" s="124"/>
      <c r="I2" s="124"/>
    </row>
    <row r="3" spans="1:9" ht="27" customHeight="1">
      <c r="A3" s="125" t="s">
        <v>2</v>
      </c>
      <c r="B3" s="126"/>
      <c r="C3" s="126"/>
      <c r="D3" s="126"/>
      <c r="E3" s="127"/>
      <c r="F3" s="127"/>
      <c r="G3" s="128" t="s">
        <v>3</v>
      </c>
      <c r="H3" s="128"/>
      <c r="I3" s="128"/>
    </row>
    <row r="4" spans="1:9" s="118" customFormat="1" ht="27.75" customHeight="1">
      <c r="A4" s="129" t="s">
        <v>4</v>
      </c>
      <c r="B4" s="129" t="s">
        <v>5</v>
      </c>
      <c r="C4" s="130" t="s">
        <v>6</v>
      </c>
      <c r="D4" s="131"/>
      <c r="E4" s="129" t="s">
        <v>7</v>
      </c>
      <c r="F4" s="129"/>
      <c r="G4" s="129"/>
      <c r="H4" s="132" t="s">
        <v>8</v>
      </c>
      <c r="I4" s="145" t="s">
        <v>9</v>
      </c>
    </row>
    <row r="5" spans="1:9" s="118" customFormat="1" ht="41.25" customHeight="1">
      <c r="A5" s="129"/>
      <c r="B5" s="129"/>
      <c r="C5" s="129" t="s">
        <v>10</v>
      </c>
      <c r="D5" s="129" t="s">
        <v>11</v>
      </c>
      <c r="E5" s="129" t="s">
        <v>10</v>
      </c>
      <c r="F5" s="130" t="s">
        <v>12</v>
      </c>
      <c r="G5" s="130" t="s">
        <v>13</v>
      </c>
      <c r="H5" s="133"/>
      <c r="I5" s="145"/>
    </row>
    <row r="6" spans="1:9" s="118" customFormat="1" ht="29.25" customHeight="1">
      <c r="A6" s="129" t="s">
        <v>14</v>
      </c>
      <c r="B6" s="129">
        <v>1</v>
      </c>
      <c r="C6" s="129" t="s">
        <v>15</v>
      </c>
      <c r="D6" s="129">
        <v>3</v>
      </c>
      <c r="E6" s="129" t="s">
        <v>16</v>
      </c>
      <c r="F6" s="129" t="s">
        <v>17</v>
      </c>
      <c r="G6" s="129">
        <v>7</v>
      </c>
      <c r="H6" s="129">
        <v>8</v>
      </c>
      <c r="I6" s="129">
        <v>9</v>
      </c>
    </row>
    <row r="7" spans="1:9" s="118" customFormat="1" ht="30" customHeight="1">
      <c r="A7" s="129" t="s">
        <v>18</v>
      </c>
      <c r="B7" s="134" t="s">
        <v>19</v>
      </c>
      <c r="C7" s="135">
        <v>6425.42</v>
      </c>
      <c r="D7" s="135">
        <v>6425.42</v>
      </c>
      <c r="E7" s="135">
        <f aca="true" t="shared" si="0" ref="E7:G7">SUM(E8:E28)</f>
        <v>18788.809999999998</v>
      </c>
      <c r="F7" s="135">
        <f t="shared" si="0"/>
        <v>17988.809999999998</v>
      </c>
      <c r="G7" s="135">
        <f t="shared" si="0"/>
        <v>17988.809999999998</v>
      </c>
      <c r="H7" s="135">
        <v>9065.972</v>
      </c>
      <c r="I7" s="146"/>
    </row>
    <row r="8" spans="1:9" s="118" customFormat="1" ht="21.75" customHeight="1">
      <c r="A8" s="136">
        <v>1</v>
      </c>
      <c r="B8" s="137" t="s">
        <v>20</v>
      </c>
      <c r="C8" s="138">
        <v>5632</v>
      </c>
      <c r="D8" s="138">
        <v>5632</v>
      </c>
      <c r="E8" s="139">
        <f>5127.58+1758.17+566.14+423.94+560</f>
        <v>8435.83</v>
      </c>
      <c r="F8" s="138">
        <v>8435.83</v>
      </c>
      <c r="G8" s="138">
        <v>8435.83</v>
      </c>
      <c r="H8" s="138"/>
      <c r="I8" s="146"/>
    </row>
    <row r="9" spans="1:9" s="118" customFormat="1" ht="48" customHeight="1">
      <c r="A9" s="136">
        <v>2</v>
      </c>
      <c r="B9" s="137" t="s">
        <v>21</v>
      </c>
      <c r="C9" s="138"/>
      <c r="D9" s="138"/>
      <c r="E9" s="139">
        <v>1094.13</v>
      </c>
      <c r="F9" s="138">
        <v>1094.13</v>
      </c>
      <c r="G9" s="140">
        <v>1094.13</v>
      </c>
      <c r="H9" s="140"/>
      <c r="I9" s="146"/>
    </row>
    <row r="10" spans="1:9" s="118" customFormat="1" ht="36.75" customHeight="1">
      <c r="A10" s="136">
        <v>3</v>
      </c>
      <c r="B10" s="137" t="s">
        <v>22</v>
      </c>
      <c r="C10" s="138"/>
      <c r="D10" s="138"/>
      <c r="E10" s="139"/>
      <c r="F10" s="138"/>
      <c r="G10" s="138"/>
      <c r="H10" s="138"/>
      <c r="I10" s="146"/>
    </row>
    <row r="11" spans="1:9" s="118" customFormat="1" ht="25.5" customHeight="1">
      <c r="A11" s="136">
        <v>4</v>
      </c>
      <c r="B11" s="137" t="s">
        <v>23</v>
      </c>
      <c r="C11" s="138"/>
      <c r="D11" s="138"/>
      <c r="E11" s="139">
        <v>289.1</v>
      </c>
      <c r="F11" s="138">
        <v>289.1</v>
      </c>
      <c r="G11" s="138">
        <v>289.1</v>
      </c>
      <c r="H11" s="138"/>
      <c r="I11" s="146"/>
    </row>
    <row r="12" spans="1:9" s="118" customFormat="1" ht="21" customHeight="1">
      <c r="A12" s="136">
        <v>5</v>
      </c>
      <c r="B12" s="137" t="s">
        <v>24</v>
      </c>
      <c r="C12" s="138">
        <v>457.12</v>
      </c>
      <c r="D12" s="138">
        <v>457.12</v>
      </c>
      <c r="E12" s="138">
        <v>460</v>
      </c>
      <c r="F12" s="138"/>
      <c r="G12" s="138"/>
      <c r="H12" s="138"/>
      <c r="I12" s="146"/>
    </row>
    <row r="13" spans="1:9" s="118" customFormat="1" ht="21" customHeight="1">
      <c r="A13" s="136">
        <v>6</v>
      </c>
      <c r="B13" s="137" t="s">
        <v>25</v>
      </c>
      <c r="C13" s="138"/>
      <c r="D13" s="138"/>
      <c r="E13" s="138"/>
      <c r="F13" s="138"/>
      <c r="G13" s="138"/>
      <c r="H13" s="138"/>
      <c r="I13" s="146"/>
    </row>
    <row r="14" spans="1:9" s="118" customFormat="1" ht="36" customHeight="1">
      <c r="A14" s="136">
        <v>7</v>
      </c>
      <c r="B14" s="137" t="s">
        <v>26</v>
      </c>
      <c r="C14" s="138"/>
      <c r="D14" s="138"/>
      <c r="E14" s="138"/>
      <c r="F14" s="138"/>
      <c r="G14" s="138"/>
      <c r="H14" s="138"/>
      <c r="I14" s="146"/>
    </row>
    <row r="15" spans="1:9" s="118" customFormat="1" ht="15" customHeight="1">
      <c r="A15" s="136">
        <v>8</v>
      </c>
      <c r="B15" s="137" t="s">
        <v>27</v>
      </c>
      <c r="C15" s="138"/>
      <c r="D15" s="138"/>
      <c r="E15" s="138"/>
      <c r="F15" s="138"/>
      <c r="G15" s="138"/>
      <c r="H15" s="138"/>
      <c r="I15" s="146"/>
    </row>
    <row r="16" spans="1:9" s="118" customFormat="1" ht="27" customHeight="1">
      <c r="A16" s="136">
        <v>9</v>
      </c>
      <c r="B16" s="137" t="s">
        <v>28</v>
      </c>
      <c r="C16" s="138"/>
      <c r="D16" s="138"/>
      <c r="E16" s="141">
        <v>2553</v>
      </c>
      <c r="F16" s="138">
        <v>2553</v>
      </c>
      <c r="G16" s="138">
        <v>2553</v>
      </c>
      <c r="H16" s="138"/>
      <c r="I16" s="146"/>
    </row>
    <row r="17" spans="1:9" s="118" customFormat="1" ht="15" customHeight="1">
      <c r="A17" s="136">
        <v>10</v>
      </c>
      <c r="B17" s="137" t="s">
        <v>29</v>
      </c>
      <c r="C17" s="138">
        <v>117</v>
      </c>
      <c r="D17" s="138">
        <v>117</v>
      </c>
      <c r="E17" s="139">
        <v>85</v>
      </c>
      <c r="F17" s="138">
        <v>85</v>
      </c>
      <c r="G17" s="138">
        <v>85</v>
      </c>
      <c r="H17" s="138"/>
      <c r="I17" s="146"/>
    </row>
    <row r="18" spans="1:9" s="118" customFormat="1" ht="15" customHeight="1">
      <c r="A18" s="136">
        <v>11</v>
      </c>
      <c r="B18" s="137" t="s">
        <v>30</v>
      </c>
      <c r="C18" s="138">
        <v>219.3</v>
      </c>
      <c r="D18" s="138">
        <v>219.3</v>
      </c>
      <c r="E18" s="138">
        <v>340</v>
      </c>
      <c r="F18" s="138"/>
      <c r="G18" s="138"/>
      <c r="H18" s="138"/>
      <c r="I18" s="146"/>
    </row>
    <row r="19" spans="1:9" s="118" customFormat="1" ht="15" customHeight="1">
      <c r="A19" s="136">
        <v>12</v>
      </c>
      <c r="B19" s="137" t="s">
        <v>31</v>
      </c>
      <c r="C19" s="138"/>
      <c r="D19" s="138"/>
      <c r="E19" s="138"/>
      <c r="F19" s="138"/>
      <c r="G19" s="138"/>
      <c r="H19" s="138"/>
      <c r="I19" s="146"/>
    </row>
    <row r="20" spans="1:9" s="118" customFormat="1" ht="30.75" customHeight="1">
      <c r="A20" s="136">
        <v>13</v>
      </c>
      <c r="B20" s="137" t="s">
        <v>32</v>
      </c>
      <c r="C20" s="138"/>
      <c r="D20" s="138"/>
      <c r="E20" s="138"/>
      <c r="F20" s="138"/>
      <c r="G20" s="138"/>
      <c r="H20" s="138"/>
      <c r="I20" s="146"/>
    </row>
    <row r="21" spans="1:9" s="118" customFormat="1" ht="31.5" customHeight="1">
      <c r="A21" s="136">
        <v>14</v>
      </c>
      <c r="B21" s="137" t="s">
        <v>33</v>
      </c>
      <c r="C21" s="138"/>
      <c r="D21" s="138"/>
      <c r="E21" s="141">
        <v>5531.75</v>
      </c>
      <c r="F21" s="141">
        <v>5531.75</v>
      </c>
      <c r="G21" s="141">
        <v>5531.75</v>
      </c>
      <c r="H21" s="138"/>
      <c r="I21" s="146"/>
    </row>
    <row r="22" spans="1:9" s="118" customFormat="1" ht="30.75" customHeight="1">
      <c r="A22" s="136">
        <v>15</v>
      </c>
      <c r="B22" s="137" t="s">
        <v>34</v>
      </c>
      <c r="C22" s="138"/>
      <c r="D22" s="138"/>
      <c r="E22" s="138"/>
      <c r="F22" s="138"/>
      <c r="G22" s="138"/>
      <c r="H22" s="138"/>
      <c r="I22" s="146"/>
    </row>
    <row r="23" spans="1:9" s="118" customFormat="1" ht="22.5" customHeight="1">
      <c r="A23" s="136">
        <v>16</v>
      </c>
      <c r="B23" s="137" t="s">
        <v>35</v>
      </c>
      <c r="C23" s="138"/>
      <c r="D23" s="138"/>
      <c r="E23" s="139"/>
      <c r="F23" s="138"/>
      <c r="G23" s="138"/>
      <c r="H23" s="138"/>
      <c r="I23" s="146"/>
    </row>
    <row r="24" spans="1:9" s="118" customFormat="1" ht="28.5" customHeight="1">
      <c r="A24" s="136">
        <v>17</v>
      </c>
      <c r="B24" s="137" t="s">
        <v>36</v>
      </c>
      <c r="C24" s="138"/>
      <c r="D24" s="138"/>
      <c r="E24" s="138"/>
      <c r="F24" s="138"/>
      <c r="G24" s="138"/>
      <c r="H24" s="138"/>
      <c r="I24" s="147"/>
    </row>
    <row r="25" spans="1:9" s="118" customFormat="1" ht="18" customHeight="1">
      <c r="A25" s="129"/>
      <c r="B25" s="137" t="s">
        <v>37</v>
      </c>
      <c r="C25" s="138"/>
      <c r="D25" s="138"/>
      <c r="E25" s="138"/>
      <c r="F25" s="138"/>
      <c r="G25" s="138"/>
      <c r="H25" s="138"/>
      <c r="I25" s="147"/>
    </row>
    <row r="26" spans="1:9" s="118" customFormat="1" ht="18" customHeight="1">
      <c r="A26" s="129"/>
      <c r="B26" s="137" t="s">
        <v>38</v>
      </c>
      <c r="C26" s="138"/>
      <c r="D26" s="138"/>
      <c r="E26" s="138"/>
      <c r="F26" s="138"/>
      <c r="G26" s="138"/>
      <c r="H26" s="138"/>
      <c r="I26" s="147"/>
    </row>
    <row r="27" spans="1:9" s="118" customFormat="1" ht="18" customHeight="1">
      <c r="A27" s="129"/>
      <c r="B27" s="137" t="s">
        <v>39</v>
      </c>
      <c r="C27" s="138"/>
      <c r="D27" s="138"/>
      <c r="E27" s="138"/>
      <c r="F27" s="138"/>
      <c r="G27" s="138"/>
      <c r="H27" s="138"/>
      <c r="I27" s="147"/>
    </row>
    <row r="28" spans="1:9" s="118" customFormat="1" ht="21" customHeight="1">
      <c r="A28" s="129"/>
      <c r="B28" s="137" t="s">
        <v>40</v>
      </c>
      <c r="C28" s="138"/>
      <c r="D28" s="138"/>
      <c r="E28" s="138"/>
      <c r="F28" s="138"/>
      <c r="G28" s="138"/>
      <c r="H28" s="138"/>
      <c r="I28" s="129"/>
    </row>
    <row r="29" spans="1:9" s="118" customFormat="1" ht="21" customHeight="1">
      <c r="A29" s="129"/>
      <c r="B29" s="134" t="s">
        <v>41</v>
      </c>
      <c r="C29" s="135">
        <f>C36+C37</f>
        <v>5208.7288</v>
      </c>
      <c r="D29" s="135">
        <f>D36+D37</f>
        <v>5208.7288</v>
      </c>
      <c r="E29" s="135">
        <f aca="true" t="shared" si="1" ref="E29:G29">SUM(E30:E42)</f>
        <v>5224.870000000001</v>
      </c>
      <c r="F29" s="135">
        <f t="shared" si="1"/>
        <v>5224.870000000001</v>
      </c>
      <c r="G29" s="135">
        <f t="shared" si="1"/>
        <v>5224.870000000001</v>
      </c>
      <c r="H29" s="135">
        <v>5224.87</v>
      </c>
      <c r="I29" s="129"/>
    </row>
    <row r="30" spans="1:9" s="118" customFormat="1" ht="21" customHeight="1">
      <c r="A30" s="136">
        <v>1</v>
      </c>
      <c r="B30" s="137" t="s">
        <v>20</v>
      </c>
      <c r="C30" s="138"/>
      <c r="D30" s="138"/>
      <c r="E30" s="138">
        <f aca="true" t="shared" si="2" ref="E30:G30">449.63+600</f>
        <v>1049.63</v>
      </c>
      <c r="F30" s="138">
        <f t="shared" si="2"/>
        <v>1049.63</v>
      </c>
      <c r="G30" s="138">
        <f t="shared" si="2"/>
        <v>1049.63</v>
      </c>
      <c r="H30" s="138"/>
      <c r="I30" s="129"/>
    </row>
    <row r="31" spans="1:9" s="118" customFormat="1" ht="28.5" customHeight="1">
      <c r="A31" s="136">
        <v>2</v>
      </c>
      <c r="B31" s="137" t="s">
        <v>42</v>
      </c>
      <c r="C31" s="138"/>
      <c r="D31" s="138"/>
      <c r="E31" s="138">
        <v>600</v>
      </c>
      <c r="F31" s="138">
        <v>600</v>
      </c>
      <c r="G31" s="138">
        <v>600</v>
      </c>
      <c r="H31" s="138"/>
      <c r="I31" s="129"/>
    </row>
    <row r="32" spans="1:9" s="118" customFormat="1" ht="36.75" customHeight="1">
      <c r="A32" s="136">
        <v>3</v>
      </c>
      <c r="B32" s="137" t="s">
        <v>22</v>
      </c>
      <c r="C32" s="138"/>
      <c r="D32" s="138"/>
      <c r="E32" s="138">
        <f>500+1100</f>
        <v>1600</v>
      </c>
      <c r="F32" s="138">
        <v>1600</v>
      </c>
      <c r="G32" s="138">
        <v>1600</v>
      </c>
      <c r="H32" s="138"/>
      <c r="I32" s="129"/>
    </row>
    <row r="33" spans="1:9" s="118" customFormat="1" ht="33" customHeight="1">
      <c r="A33" s="136">
        <v>4</v>
      </c>
      <c r="B33" s="137" t="s">
        <v>43</v>
      </c>
      <c r="C33" s="138"/>
      <c r="D33" s="138"/>
      <c r="E33" s="138">
        <v>1600</v>
      </c>
      <c r="F33" s="138">
        <v>1600</v>
      </c>
      <c r="G33" s="138">
        <v>1600</v>
      </c>
      <c r="H33" s="138"/>
      <c r="I33" s="129"/>
    </row>
    <row r="34" spans="1:9" s="118" customFormat="1" ht="21" customHeight="1">
      <c r="A34" s="136">
        <v>5</v>
      </c>
      <c r="B34" s="137" t="s">
        <v>44</v>
      </c>
      <c r="C34" s="138"/>
      <c r="D34" s="138"/>
      <c r="E34" s="138"/>
      <c r="F34" s="138"/>
      <c r="G34" s="138"/>
      <c r="H34" s="138"/>
      <c r="I34" s="129"/>
    </row>
    <row r="35" spans="1:9" s="118" customFormat="1" ht="30.75" customHeight="1">
      <c r="A35" s="136">
        <v>6</v>
      </c>
      <c r="B35" s="137" t="s">
        <v>45</v>
      </c>
      <c r="C35" s="138"/>
      <c r="D35" s="138"/>
      <c r="E35" s="138"/>
      <c r="F35" s="138"/>
      <c r="G35" s="138"/>
      <c r="H35" s="138"/>
      <c r="I35" s="129"/>
    </row>
    <row r="36" spans="1:9" s="118" customFormat="1" ht="30" customHeight="1">
      <c r="A36" s="136">
        <v>7</v>
      </c>
      <c r="B36" s="137" t="s">
        <v>33</v>
      </c>
      <c r="C36" s="138">
        <v>5166.9288</v>
      </c>
      <c r="D36" s="138">
        <v>5166.9288</v>
      </c>
      <c r="E36" s="138"/>
      <c r="F36" s="138"/>
      <c r="G36" s="138"/>
      <c r="H36" s="138"/>
      <c r="I36" s="129"/>
    </row>
    <row r="37" spans="1:9" s="118" customFormat="1" ht="21" customHeight="1">
      <c r="A37" s="136">
        <v>8</v>
      </c>
      <c r="B37" s="137" t="s">
        <v>46</v>
      </c>
      <c r="C37" s="138">
        <v>41.8</v>
      </c>
      <c r="D37" s="138">
        <v>41.8</v>
      </c>
      <c r="E37" s="138">
        <v>246.27</v>
      </c>
      <c r="F37" s="138">
        <v>246.27</v>
      </c>
      <c r="G37" s="138">
        <v>246.27</v>
      </c>
      <c r="H37" s="138"/>
      <c r="I37" s="129"/>
    </row>
    <row r="38" spans="1:9" s="118" customFormat="1" ht="21" customHeight="1">
      <c r="A38" s="136">
        <v>9</v>
      </c>
      <c r="B38" s="137" t="s">
        <v>47</v>
      </c>
      <c r="C38" s="138"/>
      <c r="D38" s="138"/>
      <c r="E38" s="138"/>
      <c r="F38" s="138"/>
      <c r="G38" s="138"/>
      <c r="H38" s="138"/>
      <c r="I38" s="129"/>
    </row>
    <row r="39" spans="1:9" s="118" customFormat="1" ht="21" customHeight="1">
      <c r="A39" s="136">
        <v>10</v>
      </c>
      <c r="B39" s="137" t="s">
        <v>48</v>
      </c>
      <c r="C39" s="138"/>
      <c r="D39" s="138"/>
      <c r="E39" s="138">
        <v>128.97</v>
      </c>
      <c r="F39" s="138">
        <v>128.97</v>
      </c>
      <c r="G39" s="138">
        <v>128.97</v>
      </c>
      <c r="H39" s="138"/>
      <c r="I39" s="129"/>
    </row>
    <row r="40" spans="1:9" s="118" customFormat="1" ht="21" customHeight="1">
      <c r="A40" s="136">
        <v>11</v>
      </c>
      <c r="B40" s="137" t="s">
        <v>49</v>
      </c>
      <c r="C40" s="138"/>
      <c r="D40" s="138"/>
      <c r="E40" s="138"/>
      <c r="F40" s="138"/>
      <c r="G40" s="138"/>
      <c r="H40" s="138"/>
      <c r="I40" s="129"/>
    </row>
    <row r="41" spans="1:9" s="118" customFormat="1" ht="21" customHeight="1">
      <c r="A41" s="136">
        <v>12</v>
      </c>
      <c r="B41" s="137" t="s">
        <v>50</v>
      </c>
      <c r="C41" s="138"/>
      <c r="D41" s="138"/>
      <c r="E41" s="138"/>
      <c r="F41" s="138"/>
      <c r="G41" s="138"/>
      <c r="H41" s="138"/>
      <c r="I41" s="129"/>
    </row>
    <row r="42" spans="1:9" s="118" customFormat="1" ht="21" customHeight="1">
      <c r="A42" s="136">
        <v>13</v>
      </c>
      <c r="B42" s="137" t="s">
        <v>51</v>
      </c>
      <c r="C42" s="138"/>
      <c r="D42" s="138"/>
      <c r="E42" s="138"/>
      <c r="F42" s="138"/>
      <c r="G42" s="138"/>
      <c r="H42" s="138"/>
      <c r="I42" s="129"/>
    </row>
    <row r="43" spans="1:9" s="118" customFormat="1" ht="21" customHeight="1">
      <c r="A43" s="134" t="s">
        <v>52</v>
      </c>
      <c r="B43" s="134" t="s">
        <v>53</v>
      </c>
      <c r="C43" s="135"/>
      <c r="D43" s="135"/>
      <c r="E43" s="135"/>
      <c r="F43" s="135"/>
      <c r="G43" s="135"/>
      <c r="H43" s="135"/>
      <c r="I43" s="146"/>
    </row>
    <row r="44" spans="1:9" s="118" customFormat="1" ht="15.75" customHeight="1">
      <c r="A44" s="142">
        <v>1</v>
      </c>
      <c r="B44" s="137" t="s">
        <v>20</v>
      </c>
      <c r="C44" s="138"/>
      <c r="D44" s="138"/>
      <c r="E44" s="138"/>
      <c r="F44" s="138"/>
      <c r="G44" s="143"/>
      <c r="H44" s="143"/>
      <c r="I44" s="146"/>
    </row>
    <row r="45" spans="1:9" s="118" customFormat="1" ht="15.75" customHeight="1">
      <c r="A45" s="142">
        <v>2</v>
      </c>
      <c r="B45" s="137" t="s">
        <v>54</v>
      </c>
      <c r="C45" s="138"/>
      <c r="D45" s="138"/>
      <c r="E45" s="138"/>
      <c r="F45" s="138"/>
      <c r="G45" s="143"/>
      <c r="H45" s="143"/>
      <c r="I45" s="146"/>
    </row>
    <row r="46" spans="1:9" s="118" customFormat="1" ht="15.75" customHeight="1">
      <c r="A46" s="142">
        <v>3</v>
      </c>
      <c r="B46" s="137" t="s">
        <v>55</v>
      </c>
      <c r="C46" s="138"/>
      <c r="D46" s="138"/>
      <c r="E46" s="138"/>
      <c r="F46" s="138"/>
      <c r="G46" s="143"/>
      <c r="H46" s="143"/>
      <c r="I46" s="146"/>
    </row>
    <row r="47" spans="1:9" s="118" customFormat="1" ht="15.75" customHeight="1">
      <c r="A47" s="142">
        <v>4</v>
      </c>
      <c r="B47" s="137" t="s">
        <v>56</v>
      </c>
      <c r="C47" s="138"/>
      <c r="D47" s="138"/>
      <c r="E47" s="138"/>
      <c r="F47" s="138"/>
      <c r="G47" s="143"/>
      <c r="H47" s="143"/>
      <c r="I47" s="146"/>
    </row>
    <row r="48" spans="1:9" s="118" customFormat="1" ht="15.75" customHeight="1">
      <c r="A48" s="142">
        <v>5</v>
      </c>
      <c r="B48" s="137" t="s">
        <v>57</v>
      </c>
      <c r="C48" s="138"/>
      <c r="D48" s="138"/>
      <c r="E48" s="138"/>
      <c r="F48" s="138"/>
      <c r="G48" s="143"/>
      <c r="H48" s="143"/>
      <c r="I48" s="146"/>
    </row>
    <row r="49" spans="1:9" s="118" customFormat="1" ht="15.75" customHeight="1">
      <c r="A49" s="142">
        <v>6</v>
      </c>
      <c r="B49" s="137" t="s">
        <v>58</v>
      </c>
      <c r="C49" s="138"/>
      <c r="D49" s="138"/>
      <c r="E49" s="138"/>
      <c r="F49" s="138"/>
      <c r="G49" s="143"/>
      <c r="H49" s="143"/>
      <c r="I49" s="146"/>
    </row>
    <row r="50" spans="1:9" s="118" customFormat="1" ht="15.75" customHeight="1">
      <c r="A50" s="142">
        <v>7</v>
      </c>
      <c r="B50" s="137" t="s">
        <v>49</v>
      </c>
      <c r="C50" s="138"/>
      <c r="D50" s="138"/>
      <c r="E50" s="138"/>
      <c r="F50" s="138"/>
      <c r="G50" s="143"/>
      <c r="H50" s="143"/>
      <c r="I50" s="146"/>
    </row>
    <row r="51" spans="1:9" s="118" customFormat="1" ht="15.75" customHeight="1">
      <c r="A51" s="142">
        <v>8</v>
      </c>
      <c r="B51" s="137" t="s">
        <v>51</v>
      </c>
      <c r="C51" s="138"/>
      <c r="D51" s="138"/>
      <c r="E51" s="138"/>
      <c r="F51" s="138"/>
      <c r="G51" s="143"/>
      <c r="H51" s="143"/>
      <c r="I51" s="146"/>
    </row>
    <row r="52" spans="1:9" s="118" customFormat="1" ht="15.75" customHeight="1">
      <c r="A52" s="142">
        <v>9</v>
      </c>
      <c r="B52" s="137" t="s">
        <v>59</v>
      </c>
      <c r="C52" s="138"/>
      <c r="D52" s="138"/>
      <c r="E52" s="138"/>
      <c r="F52" s="138"/>
      <c r="G52" s="143"/>
      <c r="H52" s="144"/>
      <c r="I52" s="148"/>
    </row>
    <row r="53" spans="1:9" s="118" customFormat="1" ht="15.75" customHeight="1">
      <c r="A53" s="142">
        <v>10</v>
      </c>
      <c r="B53" s="137"/>
      <c r="C53" s="138"/>
      <c r="D53" s="138"/>
      <c r="E53" s="138"/>
      <c r="F53" s="138"/>
      <c r="G53" s="143"/>
      <c r="H53" s="144"/>
      <c r="I53" s="148"/>
    </row>
    <row r="54" spans="1:9" s="118" customFormat="1" ht="15.75" customHeight="1">
      <c r="A54" s="142"/>
      <c r="B54" s="137"/>
      <c r="C54" s="138"/>
      <c r="D54" s="138"/>
      <c r="E54" s="138"/>
      <c r="F54" s="138"/>
      <c r="G54" s="143"/>
      <c r="H54" s="144"/>
      <c r="I54" s="148"/>
    </row>
    <row r="55" spans="1:9" s="118" customFormat="1" ht="21" customHeight="1">
      <c r="A55" s="134" t="s">
        <v>60</v>
      </c>
      <c r="B55" s="134" t="s">
        <v>61</v>
      </c>
      <c r="C55" s="135">
        <v>2530.25</v>
      </c>
      <c r="D55" s="135">
        <v>2530.25</v>
      </c>
      <c r="E55" s="135">
        <v>226.33</v>
      </c>
      <c r="F55" s="135">
        <v>226.33</v>
      </c>
      <c r="G55" s="135">
        <v>226.33</v>
      </c>
      <c r="H55" s="135">
        <v>226.33</v>
      </c>
      <c r="I55" s="149"/>
    </row>
    <row r="56" spans="1:9" s="118" customFormat="1" ht="21" customHeight="1">
      <c r="A56" s="142">
        <v>1</v>
      </c>
      <c r="B56" s="137" t="s">
        <v>20</v>
      </c>
      <c r="C56" s="138">
        <v>2530.25</v>
      </c>
      <c r="D56" s="138">
        <v>2530.25</v>
      </c>
      <c r="E56" s="135">
        <v>226.33</v>
      </c>
      <c r="F56" s="135">
        <v>226.33</v>
      </c>
      <c r="G56" s="135">
        <v>226.33</v>
      </c>
      <c r="H56" s="138"/>
      <c r="I56" s="150"/>
    </row>
    <row r="57" spans="1:9" s="118" customFormat="1" ht="21" customHeight="1">
      <c r="A57" s="142">
        <v>2</v>
      </c>
      <c r="B57" s="137" t="s">
        <v>54</v>
      </c>
      <c r="C57" s="138"/>
      <c r="D57" s="138"/>
      <c r="E57" s="138"/>
      <c r="F57" s="138"/>
      <c r="G57" s="138"/>
      <c r="H57" s="138"/>
      <c r="I57" s="151"/>
    </row>
    <row r="58" spans="1:9" s="118" customFormat="1" ht="21" customHeight="1">
      <c r="A58" s="142">
        <v>3</v>
      </c>
      <c r="B58" s="137" t="s">
        <v>55</v>
      </c>
      <c r="C58" s="138"/>
      <c r="D58" s="138"/>
      <c r="E58" s="138"/>
      <c r="F58" s="138"/>
      <c r="G58" s="143"/>
      <c r="H58" s="143"/>
      <c r="I58" s="151"/>
    </row>
    <row r="59" spans="1:9" s="118" customFormat="1" ht="21" customHeight="1">
      <c r="A59" s="142">
        <v>4</v>
      </c>
      <c r="B59" s="137" t="s">
        <v>56</v>
      </c>
      <c r="C59" s="138"/>
      <c r="D59" s="138"/>
      <c r="E59" s="138"/>
      <c r="F59" s="138"/>
      <c r="G59" s="138"/>
      <c r="H59" s="138"/>
      <c r="I59" s="151"/>
    </row>
    <row r="60" spans="1:9" s="118" customFormat="1" ht="21" customHeight="1">
      <c r="A60" s="142">
        <v>5</v>
      </c>
      <c r="B60" s="137" t="s">
        <v>57</v>
      </c>
      <c r="C60" s="138"/>
      <c r="D60" s="138"/>
      <c r="E60" s="138"/>
      <c r="F60" s="138"/>
      <c r="G60" s="138"/>
      <c r="H60" s="138"/>
      <c r="I60" s="151"/>
    </row>
    <row r="61" spans="1:9" s="118" customFormat="1" ht="21" customHeight="1">
      <c r="A61" s="142">
        <v>6</v>
      </c>
      <c r="B61" s="137" t="s">
        <v>51</v>
      </c>
      <c r="C61" s="138"/>
      <c r="D61" s="138"/>
      <c r="E61" s="138"/>
      <c r="F61" s="138"/>
      <c r="G61" s="138"/>
      <c r="H61" s="138"/>
      <c r="I61" s="151"/>
    </row>
    <row r="62" spans="1:9" s="118" customFormat="1" ht="21" customHeight="1">
      <c r="A62" s="142">
        <v>7</v>
      </c>
      <c r="B62" s="137" t="s">
        <v>59</v>
      </c>
      <c r="C62" s="138"/>
      <c r="D62" s="138"/>
      <c r="E62" s="138"/>
      <c r="F62" s="138"/>
      <c r="G62" s="138"/>
      <c r="H62" s="138"/>
      <c r="I62" s="151"/>
    </row>
    <row r="63" spans="1:9" s="118" customFormat="1" ht="21" customHeight="1">
      <c r="A63" s="142">
        <v>8</v>
      </c>
      <c r="B63" s="137"/>
      <c r="C63" s="138"/>
      <c r="D63" s="138"/>
      <c r="E63" s="138"/>
      <c r="F63" s="138"/>
      <c r="G63" s="138"/>
      <c r="H63" s="138"/>
      <c r="I63" s="151"/>
    </row>
    <row r="64" spans="1:9" s="118" customFormat="1" ht="21" customHeight="1">
      <c r="A64" s="142"/>
      <c r="B64" s="137"/>
      <c r="C64" s="138"/>
      <c r="D64" s="143"/>
      <c r="E64" s="143"/>
      <c r="F64" s="143"/>
      <c r="G64" s="143"/>
      <c r="H64" s="143"/>
      <c r="I64" s="151"/>
    </row>
    <row r="65" spans="1:9" s="119" customFormat="1" ht="21" customHeight="1">
      <c r="A65" s="134" t="s">
        <v>62</v>
      </c>
      <c r="B65" s="134" t="s">
        <v>63</v>
      </c>
      <c r="C65" s="152">
        <v>14164.3988</v>
      </c>
      <c r="D65" s="152">
        <v>14164.3988</v>
      </c>
      <c r="E65" s="152">
        <f aca="true" t="shared" si="3" ref="E65:G65">E55+E29+E7</f>
        <v>24240.01</v>
      </c>
      <c r="F65" s="152">
        <f t="shared" si="3"/>
        <v>23440.01</v>
      </c>
      <c r="G65" s="152">
        <f t="shared" si="3"/>
        <v>23440.01</v>
      </c>
      <c r="H65" s="135">
        <f>14290.842+207.1</f>
        <v>14497.942000000001</v>
      </c>
      <c r="I65" s="134"/>
    </row>
    <row r="66" spans="1:9" ht="21" customHeight="1">
      <c r="A66" s="153">
        <v>1</v>
      </c>
      <c r="B66" s="129" t="s">
        <v>64</v>
      </c>
      <c r="C66" s="138"/>
      <c r="D66" s="154"/>
      <c r="E66" s="154"/>
      <c r="F66" s="154"/>
      <c r="G66" s="154"/>
      <c r="H66" s="154"/>
      <c r="I66" s="26"/>
    </row>
    <row r="67" spans="1:9" ht="21" customHeight="1">
      <c r="A67" s="153">
        <v>2</v>
      </c>
      <c r="B67" s="129" t="s">
        <v>65</v>
      </c>
      <c r="C67" s="138"/>
      <c r="D67" s="154"/>
      <c r="E67" s="154"/>
      <c r="F67" s="154"/>
      <c r="G67" s="154"/>
      <c r="H67" s="154"/>
      <c r="I67" s="26"/>
    </row>
    <row r="68" ht="26.25" customHeight="1">
      <c r="B68" s="120"/>
    </row>
    <row r="69" s="120" customFormat="1" ht="13.5">
      <c r="A69" s="120" t="s">
        <v>66</v>
      </c>
    </row>
    <row r="70" s="121" customFormat="1" ht="15.75" customHeight="1">
      <c r="A70" s="121" t="s">
        <v>67</v>
      </c>
    </row>
    <row r="71" spans="1:8" s="121" customFormat="1" ht="19.5" customHeight="1">
      <c r="A71" s="155" t="s">
        <v>68</v>
      </c>
      <c r="B71" s="155"/>
      <c r="C71" s="155"/>
      <c r="D71" s="155"/>
      <c r="E71" s="155"/>
      <c r="F71" s="155"/>
      <c r="G71" s="155"/>
      <c r="H71" s="155"/>
    </row>
    <row r="72" spans="1:8" s="121" customFormat="1" ht="19.5" customHeight="1">
      <c r="A72" s="155" t="s">
        <v>69</v>
      </c>
      <c r="B72" s="155"/>
      <c r="C72" s="155"/>
      <c r="D72" s="155"/>
      <c r="E72" s="155"/>
      <c r="F72" s="155"/>
      <c r="G72" s="155"/>
      <c r="H72" s="155"/>
    </row>
    <row r="73" spans="1:9" s="121" customFormat="1" ht="19.5" customHeight="1">
      <c r="A73" s="155" t="s">
        <v>70</v>
      </c>
      <c r="B73" s="155"/>
      <c r="C73" s="155"/>
      <c r="D73" s="155"/>
      <c r="E73" s="155"/>
      <c r="F73" s="155"/>
      <c r="G73" s="155"/>
      <c r="H73" s="155"/>
      <c r="I73" s="155"/>
    </row>
    <row r="74" spans="1:9" s="121" customFormat="1" ht="28.5" customHeight="1">
      <c r="A74" s="156" t="s">
        <v>71</v>
      </c>
      <c r="B74" s="156"/>
      <c r="C74" s="156"/>
      <c r="D74" s="156"/>
      <c r="E74" s="156"/>
      <c r="F74" s="156"/>
      <c r="G74" s="156"/>
      <c r="H74" s="156"/>
      <c r="I74" s="156"/>
    </row>
  </sheetData>
  <sheetProtection/>
  <mergeCells count="14">
    <mergeCell ref="A1:B1"/>
    <mergeCell ref="A2:I2"/>
    <mergeCell ref="A3:D3"/>
    <mergeCell ref="G3:I3"/>
    <mergeCell ref="C4:D4"/>
    <mergeCell ref="E4:G4"/>
    <mergeCell ref="A71:G71"/>
    <mergeCell ref="A72:G72"/>
    <mergeCell ref="A73:I73"/>
    <mergeCell ref="A74:I74"/>
    <mergeCell ref="A4:A5"/>
    <mergeCell ref="B4:B5"/>
    <mergeCell ref="H4:H5"/>
    <mergeCell ref="I4:I5"/>
  </mergeCells>
  <printOptions horizontalCentered="1"/>
  <pageMargins left="0.75" right="0.59" top="0.59" bottom="0.59" header="0.51" footer="0.51"/>
  <pageSetup horizontalDpi="600" verticalDpi="600" orientation="portrait" paperSize="9" scale="56"/>
</worksheet>
</file>

<file path=xl/worksheets/sheet2.xml><?xml version="1.0" encoding="utf-8"?>
<worksheet xmlns="http://schemas.openxmlformats.org/spreadsheetml/2006/main" xmlns:r="http://schemas.openxmlformats.org/officeDocument/2006/relationships">
  <dimension ref="A1:Z96"/>
  <sheetViews>
    <sheetView view="pageBreakPreview" zoomScale="85" zoomScaleSheetLayoutView="85" workbookViewId="0" topLeftCell="A76">
      <selection activeCell="M32" sqref="M32"/>
    </sheetView>
  </sheetViews>
  <sheetFormatPr defaultColWidth="9.00390625" defaultRowHeight="13.5" customHeight="1"/>
  <cols>
    <col min="1" max="1" width="6.00390625" style="33" customWidth="1"/>
    <col min="2" max="2" width="8.625" style="34" customWidth="1"/>
    <col min="3" max="3" width="13.25390625" style="33" customWidth="1"/>
    <col min="4" max="4" width="8.25390625" style="33" customWidth="1"/>
    <col min="5" max="5" width="37.50390625" style="35" customWidth="1"/>
    <col min="6" max="6" width="9.25390625" style="33" customWidth="1"/>
    <col min="7" max="7" width="7.875" style="33" customWidth="1"/>
    <col min="8" max="8" width="10.625" style="36" customWidth="1"/>
    <col min="9" max="9" width="14.125" style="36" customWidth="1"/>
    <col min="10" max="10" width="12.625" style="33" customWidth="1"/>
    <col min="11" max="11" width="12.50390625" style="33" customWidth="1"/>
    <col min="12" max="12" width="11.125" style="33" customWidth="1"/>
    <col min="13" max="15" width="9.00390625" style="33" customWidth="1"/>
    <col min="16" max="16" width="7.50390625" style="33" customWidth="1"/>
    <col min="17" max="17" width="7.625" style="33" customWidth="1"/>
    <col min="18" max="18" width="8.00390625" style="33" customWidth="1"/>
    <col min="19" max="19" width="7.875" style="33" customWidth="1"/>
    <col min="20" max="20" width="9.875" style="37" customWidth="1"/>
    <col min="21" max="21" width="7.875" style="37" customWidth="1"/>
    <col min="22" max="22" width="7.75390625" style="37" customWidth="1"/>
    <col min="23" max="23" width="9.00390625" style="37" customWidth="1"/>
    <col min="24" max="24" width="7.875" style="37" customWidth="1"/>
    <col min="25" max="25" width="8.125" style="37" customWidth="1"/>
    <col min="26" max="26" width="13.375" style="33" customWidth="1"/>
    <col min="27" max="253" width="9.00390625" style="33" customWidth="1"/>
    <col min="254" max="16384" width="9.00390625" style="38" customWidth="1"/>
  </cols>
  <sheetData>
    <row r="1" spans="1:2" ht="20.25" customHeight="1">
      <c r="A1" s="39" t="s">
        <v>72</v>
      </c>
      <c r="B1" s="40"/>
    </row>
    <row r="2" spans="1:26" ht="25.5">
      <c r="A2" s="41" t="s">
        <v>73</v>
      </c>
      <c r="B2" s="42"/>
      <c r="C2" s="42"/>
      <c r="D2" s="42"/>
      <c r="E2" s="41"/>
      <c r="F2" s="42"/>
      <c r="G2" s="42"/>
      <c r="H2" s="43"/>
      <c r="I2" s="43"/>
      <c r="J2" s="42"/>
      <c r="K2" s="42"/>
      <c r="L2" s="42"/>
      <c r="M2" s="42"/>
      <c r="N2" s="42"/>
      <c r="O2" s="42"/>
      <c r="P2" s="42"/>
      <c r="Q2" s="42"/>
      <c r="R2" s="42"/>
      <c r="S2" s="42"/>
      <c r="T2" s="41"/>
      <c r="U2" s="41"/>
      <c r="V2" s="41"/>
      <c r="W2" s="41"/>
      <c r="X2" s="41"/>
      <c r="Y2" s="41"/>
      <c r="Z2" s="42"/>
    </row>
    <row r="3" spans="1:26" ht="25.5" customHeight="1">
      <c r="A3" s="44" t="s">
        <v>74</v>
      </c>
      <c r="B3" s="45"/>
      <c r="C3" s="46"/>
      <c r="D3" s="46"/>
      <c r="E3" s="47"/>
      <c r="F3" s="46"/>
      <c r="G3" s="46"/>
      <c r="H3" s="48"/>
      <c r="I3" s="48"/>
      <c r="J3" s="46"/>
      <c r="K3" s="46"/>
      <c r="L3" s="46"/>
      <c r="M3" s="46"/>
      <c r="N3" s="46"/>
      <c r="O3" s="46"/>
      <c r="P3" s="46"/>
      <c r="Q3" s="46"/>
      <c r="R3" s="46"/>
      <c r="S3" s="46"/>
      <c r="T3" s="47"/>
      <c r="U3" s="47"/>
      <c r="V3" s="47"/>
      <c r="W3" s="47"/>
      <c r="X3" s="47"/>
      <c r="Y3" s="47"/>
      <c r="Z3" s="46"/>
    </row>
    <row r="4" spans="1:26" ht="22.5" customHeight="1">
      <c r="A4" s="49" t="s">
        <v>4</v>
      </c>
      <c r="B4" s="49" t="s">
        <v>75</v>
      </c>
      <c r="C4" s="49" t="s">
        <v>76</v>
      </c>
      <c r="D4" s="50" t="s">
        <v>77</v>
      </c>
      <c r="E4" s="50" t="s">
        <v>78</v>
      </c>
      <c r="F4" s="49" t="s">
        <v>79</v>
      </c>
      <c r="G4" s="49" t="s">
        <v>80</v>
      </c>
      <c r="H4" s="51" t="s">
        <v>81</v>
      </c>
      <c r="I4" s="51"/>
      <c r="J4" s="49" t="s">
        <v>82</v>
      </c>
      <c r="K4" s="49"/>
      <c r="L4" s="49" t="s">
        <v>83</v>
      </c>
      <c r="M4" s="49"/>
      <c r="N4" s="49"/>
      <c r="O4" s="49"/>
      <c r="P4" s="49"/>
      <c r="Q4" s="49"/>
      <c r="R4" s="49"/>
      <c r="S4" s="49"/>
      <c r="T4" s="50" t="s">
        <v>84</v>
      </c>
      <c r="U4" s="50" t="s">
        <v>85</v>
      </c>
      <c r="V4" s="50" t="s">
        <v>86</v>
      </c>
      <c r="W4" s="82" t="s">
        <v>87</v>
      </c>
      <c r="X4" s="83"/>
      <c r="Y4" s="83"/>
      <c r="Z4" s="49" t="s">
        <v>88</v>
      </c>
    </row>
    <row r="5" spans="1:26" ht="39.75" customHeight="1">
      <c r="A5" s="49"/>
      <c r="B5" s="49"/>
      <c r="C5" s="49"/>
      <c r="D5" s="49"/>
      <c r="E5" s="50"/>
      <c r="F5" s="49"/>
      <c r="G5" s="49"/>
      <c r="H5" s="52" t="s">
        <v>89</v>
      </c>
      <c r="I5" s="51" t="s">
        <v>90</v>
      </c>
      <c r="J5" s="49" t="s">
        <v>91</v>
      </c>
      <c r="K5" s="49" t="s">
        <v>92</v>
      </c>
      <c r="L5" s="49" t="s">
        <v>93</v>
      </c>
      <c r="M5" s="49" t="s">
        <v>94</v>
      </c>
      <c r="N5" s="49" t="s">
        <v>95</v>
      </c>
      <c r="O5" s="49" t="s">
        <v>96</v>
      </c>
      <c r="P5" s="49" t="s">
        <v>97</v>
      </c>
      <c r="Q5" s="49" t="s">
        <v>59</v>
      </c>
      <c r="R5" s="49" t="s">
        <v>98</v>
      </c>
      <c r="S5" s="84" t="s">
        <v>99</v>
      </c>
      <c r="T5" s="50"/>
      <c r="U5" s="50"/>
      <c r="V5" s="50"/>
      <c r="W5" s="50" t="s">
        <v>100</v>
      </c>
      <c r="X5" s="50" t="s">
        <v>101</v>
      </c>
      <c r="Y5" s="50" t="s">
        <v>102</v>
      </c>
      <c r="Z5" s="49"/>
    </row>
    <row r="6" spans="1:26" ht="13.5" customHeight="1">
      <c r="A6" s="49" t="s">
        <v>103</v>
      </c>
      <c r="B6" s="49"/>
      <c r="C6" s="49">
        <v>1</v>
      </c>
      <c r="D6" s="49">
        <v>2</v>
      </c>
      <c r="E6" s="50"/>
      <c r="F6" s="49">
        <v>3</v>
      </c>
      <c r="G6" s="49"/>
      <c r="H6" s="51"/>
      <c r="I6" s="51"/>
      <c r="J6" s="49"/>
      <c r="K6" s="49"/>
      <c r="L6" s="49">
        <v>5</v>
      </c>
      <c r="M6" s="49">
        <v>6</v>
      </c>
      <c r="N6" s="49"/>
      <c r="O6" s="49">
        <v>7</v>
      </c>
      <c r="P6" s="49">
        <v>8</v>
      </c>
      <c r="Q6" s="49"/>
      <c r="R6" s="49">
        <v>9</v>
      </c>
      <c r="S6" s="49">
        <v>10</v>
      </c>
      <c r="T6" s="50">
        <v>11</v>
      </c>
      <c r="U6" s="50">
        <v>12</v>
      </c>
      <c r="V6" s="50">
        <v>13</v>
      </c>
      <c r="W6" s="50">
        <v>14</v>
      </c>
      <c r="X6" s="50">
        <v>15</v>
      </c>
      <c r="Y6" s="50">
        <v>16</v>
      </c>
      <c r="Z6" s="49">
        <v>17</v>
      </c>
    </row>
    <row r="7" spans="1:26" ht="29.25" customHeight="1">
      <c r="A7" s="49" t="s">
        <v>104</v>
      </c>
      <c r="B7" s="49"/>
      <c r="C7" s="49"/>
      <c r="D7" s="49"/>
      <c r="E7" s="50"/>
      <c r="F7" s="49"/>
      <c r="G7" s="49"/>
      <c r="H7" s="51"/>
      <c r="I7" s="51"/>
      <c r="J7" s="49"/>
      <c r="K7" s="49">
        <v>23440.01</v>
      </c>
      <c r="L7" s="76">
        <f>M7+N7+P7</f>
        <v>23440.010000000002</v>
      </c>
      <c r="M7" s="76">
        <f>M8+M64+M68+M95</f>
        <v>17988.81</v>
      </c>
      <c r="N7" s="76">
        <f>N8+N80+N92</f>
        <v>5224.870000000001</v>
      </c>
      <c r="O7" s="49"/>
      <c r="P7" s="49">
        <f>19.23+52.3+154.8</f>
        <v>226.33</v>
      </c>
      <c r="Q7" s="49"/>
      <c r="R7" s="49"/>
      <c r="S7" s="49"/>
      <c r="T7" s="50"/>
      <c r="U7" s="50"/>
      <c r="V7" s="50"/>
      <c r="W7" s="50"/>
      <c r="X7" s="50"/>
      <c r="Y7" s="50"/>
      <c r="Z7" s="49"/>
    </row>
    <row r="8" spans="1:26" ht="27.75" customHeight="1">
      <c r="A8" s="49"/>
      <c r="B8" s="49" t="s">
        <v>105</v>
      </c>
      <c r="C8" s="53"/>
      <c r="D8" s="53"/>
      <c r="E8" s="50"/>
      <c r="F8" s="49"/>
      <c r="G8" s="49"/>
      <c r="H8" s="51"/>
      <c r="I8" s="51"/>
      <c r="J8" s="76"/>
      <c r="K8" s="76">
        <v>13819.59</v>
      </c>
      <c r="L8" s="76">
        <f>M8+N8+P8</f>
        <v>13819.59</v>
      </c>
      <c r="M8" s="76">
        <f>SUM(M9:M60)</f>
        <v>8969.960000000001</v>
      </c>
      <c r="N8" s="76">
        <f>SUM(N9:N60)</f>
        <v>4849.63</v>
      </c>
      <c r="O8" s="76">
        <f aca="true" t="shared" si="0" ref="O8:Y8">SUM(O9:O62)</f>
        <v>0</v>
      </c>
      <c r="P8" s="76"/>
      <c r="Q8" s="76">
        <f t="shared" si="0"/>
        <v>0</v>
      </c>
      <c r="R8" s="76">
        <f t="shared" si="0"/>
        <v>0</v>
      </c>
      <c r="S8" s="76">
        <f t="shared" si="0"/>
        <v>0</v>
      </c>
      <c r="T8" s="85">
        <f t="shared" si="0"/>
        <v>2838.3903999999993</v>
      </c>
      <c r="U8" s="86">
        <f t="shared" si="0"/>
        <v>2650</v>
      </c>
      <c r="V8" s="86">
        <f>SUM(V9:V63)</f>
        <v>8819</v>
      </c>
      <c r="W8" s="86">
        <f t="shared" si="0"/>
        <v>2650</v>
      </c>
      <c r="X8" s="86">
        <f t="shared" si="0"/>
        <v>8303</v>
      </c>
      <c r="Y8" s="86">
        <f t="shared" si="0"/>
        <v>8276</v>
      </c>
      <c r="Z8" s="95"/>
    </row>
    <row r="9" spans="1:26" ht="39.75" customHeight="1">
      <c r="A9" s="49">
        <v>1</v>
      </c>
      <c r="B9" s="54" t="s">
        <v>106</v>
      </c>
      <c r="C9" s="55" t="s">
        <v>107</v>
      </c>
      <c r="D9" s="55" t="s">
        <v>108</v>
      </c>
      <c r="E9" s="55" t="s">
        <v>109</v>
      </c>
      <c r="F9" s="56" t="s">
        <v>110</v>
      </c>
      <c r="G9" s="56" t="s">
        <v>111</v>
      </c>
      <c r="H9" s="57">
        <v>42887</v>
      </c>
      <c r="I9" s="57">
        <v>42979</v>
      </c>
      <c r="J9" s="77" t="s">
        <v>112</v>
      </c>
      <c r="K9" s="75">
        <v>18.9</v>
      </c>
      <c r="L9" s="75">
        <v>18.9</v>
      </c>
      <c r="M9" s="75"/>
      <c r="N9" s="75">
        <v>18.9</v>
      </c>
      <c r="O9" s="54"/>
      <c r="P9" s="54"/>
      <c r="Q9" s="54"/>
      <c r="R9" s="54"/>
      <c r="S9" s="87"/>
      <c r="T9" s="88">
        <v>120</v>
      </c>
      <c r="U9" s="89">
        <v>98</v>
      </c>
      <c r="V9" s="89">
        <v>428</v>
      </c>
      <c r="W9" s="89">
        <v>98</v>
      </c>
      <c r="X9" s="89">
        <v>428</v>
      </c>
      <c r="Y9" s="89">
        <v>428</v>
      </c>
      <c r="Z9" s="96" t="s">
        <v>113</v>
      </c>
    </row>
    <row r="10" spans="1:26" ht="39.75" customHeight="1">
      <c r="A10" s="49">
        <v>2</v>
      </c>
      <c r="B10" s="54" t="s">
        <v>106</v>
      </c>
      <c r="C10" s="55" t="s">
        <v>114</v>
      </c>
      <c r="D10" s="55" t="s">
        <v>115</v>
      </c>
      <c r="E10" s="55" t="s">
        <v>116</v>
      </c>
      <c r="F10" s="56" t="s">
        <v>110</v>
      </c>
      <c r="G10" s="56" t="s">
        <v>111</v>
      </c>
      <c r="H10" s="57">
        <v>42887</v>
      </c>
      <c r="I10" s="57">
        <v>42980</v>
      </c>
      <c r="J10" s="75" t="s">
        <v>117</v>
      </c>
      <c r="K10" s="75">
        <v>6.3</v>
      </c>
      <c r="L10" s="75">
        <v>6.3</v>
      </c>
      <c r="M10" s="75">
        <v>6.3</v>
      </c>
      <c r="N10" s="75"/>
      <c r="O10" s="54"/>
      <c r="P10" s="54"/>
      <c r="Q10" s="54"/>
      <c r="R10" s="54"/>
      <c r="S10" s="87"/>
      <c r="T10" s="88">
        <v>12</v>
      </c>
      <c r="U10" s="89">
        <v>2</v>
      </c>
      <c r="V10" s="89">
        <v>4</v>
      </c>
      <c r="W10" s="89">
        <v>2</v>
      </c>
      <c r="X10" s="89">
        <v>4</v>
      </c>
      <c r="Y10" s="89">
        <v>4</v>
      </c>
      <c r="Z10" s="96" t="s">
        <v>113</v>
      </c>
    </row>
    <row r="11" spans="1:26" ht="36" customHeight="1">
      <c r="A11" s="49">
        <v>3</v>
      </c>
      <c r="B11" s="54" t="s">
        <v>106</v>
      </c>
      <c r="C11" s="55" t="s">
        <v>118</v>
      </c>
      <c r="D11" s="55" t="s">
        <v>119</v>
      </c>
      <c r="E11" s="55" t="s">
        <v>120</v>
      </c>
      <c r="F11" s="56" t="s">
        <v>110</v>
      </c>
      <c r="G11" s="56" t="s">
        <v>111</v>
      </c>
      <c r="H11" s="57">
        <v>42644</v>
      </c>
      <c r="I11" s="57">
        <v>42981</v>
      </c>
      <c r="J11" s="77" t="s">
        <v>112</v>
      </c>
      <c r="K11" s="75">
        <v>83.16</v>
      </c>
      <c r="L11" s="75">
        <v>83.16</v>
      </c>
      <c r="M11" s="75"/>
      <c r="N11" s="75">
        <v>83.16</v>
      </c>
      <c r="O11" s="54"/>
      <c r="P11" s="54"/>
      <c r="Q11" s="54"/>
      <c r="R11" s="54"/>
      <c r="S11" s="87"/>
      <c r="T11" s="88">
        <v>90</v>
      </c>
      <c r="U11" s="89">
        <v>22</v>
      </c>
      <c r="V11" s="89">
        <v>95</v>
      </c>
      <c r="W11" s="89">
        <v>22</v>
      </c>
      <c r="X11" s="89">
        <v>95</v>
      </c>
      <c r="Y11" s="89">
        <v>95</v>
      </c>
      <c r="Z11" s="96" t="s">
        <v>113</v>
      </c>
    </row>
    <row r="12" spans="1:26" ht="28.5" customHeight="1">
      <c r="A12" s="49">
        <v>4</v>
      </c>
      <c r="B12" s="54" t="s">
        <v>106</v>
      </c>
      <c r="C12" s="55" t="s">
        <v>121</v>
      </c>
      <c r="D12" s="55" t="s">
        <v>122</v>
      </c>
      <c r="E12" s="55" t="s">
        <v>123</v>
      </c>
      <c r="F12" s="56" t="s">
        <v>110</v>
      </c>
      <c r="G12" s="56" t="s">
        <v>111</v>
      </c>
      <c r="H12" s="57">
        <v>42887</v>
      </c>
      <c r="I12" s="57">
        <v>42982</v>
      </c>
      <c r="J12" s="77" t="s">
        <v>112</v>
      </c>
      <c r="K12" s="75">
        <v>10.08</v>
      </c>
      <c r="L12" s="75">
        <v>10.08</v>
      </c>
      <c r="M12" s="75"/>
      <c r="N12" s="75">
        <v>10.08</v>
      </c>
      <c r="O12" s="54"/>
      <c r="P12" s="54"/>
      <c r="Q12" s="54"/>
      <c r="R12" s="54"/>
      <c r="S12" s="87"/>
      <c r="T12" s="88">
        <v>5</v>
      </c>
      <c r="U12" s="89">
        <v>5</v>
      </c>
      <c r="V12" s="89">
        <v>5</v>
      </c>
      <c r="W12" s="89">
        <v>5</v>
      </c>
      <c r="X12" s="89">
        <v>5</v>
      </c>
      <c r="Y12" s="89">
        <v>5</v>
      </c>
      <c r="Z12" s="96" t="s">
        <v>113</v>
      </c>
    </row>
    <row r="13" spans="1:26" ht="58.5" customHeight="1">
      <c r="A13" s="49">
        <v>5</v>
      </c>
      <c r="B13" s="54" t="s">
        <v>106</v>
      </c>
      <c r="C13" s="55" t="s">
        <v>124</v>
      </c>
      <c r="D13" s="55" t="s">
        <v>125</v>
      </c>
      <c r="E13" s="55" t="s">
        <v>126</v>
      </c>
      <c r="F13" s="56" t="s">
        <v>110</v>
      </c>
      <c r="G13" s="56" t="s">
        <v>111</v>
      </c>
      <c r="H13" s="57">
        <v>43252</v>
      </c>
      <c r="I13" s="57">
        <v>43374</v>
      </c>
      <c r="J13" s="77" t="s">
        <v>112</v>
      </c>
      <c r="K13" s="75">
        <v>68.81</v>
      </c>
      <c r="L13" s="75">
        <v>68.81</v>
      </c>
      <c r="M13" s="75"/>
      <c r="N13" s="75">
        <v>68.81</v>
      </c>
      <c r="O13" s="54"/>
      <c r="P13" s="54"/>
      <c r="Q13" s="54"/>
      <c r="R13" s="54"/>
      <c r="S13" s="87"/>
      <c r="T13" s="88">
        <v>150</v>
      </c>
      <c r="U13" s="89">
        <v>35</v>
      </c>
      <c r="V13" s="89">
        <v>108</v>
      </c>
      <c r="W13" s="89">
        <v>35</v>
      </c>
      <c r="X13" s="89">
        <v>108</v>
      </c>
      <c r="Y13" s="89">
        <v>108</v>
      </c>
      <c r="Z13" s="96" t="s">
        <v>113</v>
      </c>
    </row>
    <row r="14" spans="1:26" ht="101.25">
      <c r="A14" s="49">
        <v>6</v>
      </c>
      <c r="B14" s="54" t="s">
        <v>106</v>
      </c>
      <c r="C14" s="55" t="s">
        <v>127</v>
      </c>
      <c r="D14" s="55" t="s">
        <v>128</v>
      </c>
      <c r="E14" s="55" t="s">
        <v>129</v>
      </c>
      <c r="F14" s="56" t="s">
        <v>110</v>
      </c>
      <c r="G14" s="56" t="s">
        <v>111</v>
      </c>
      <c r="H14" s="57">
        <v>43313</v>
      </c>
      <c r="I14" s="57">
        <v>43374</v>
      </c>
      <c r="J14" s="77" t="s">
        <v>112</v>
      </c>
      <c r="K14" s="75">
        <v>110.25</v>
      </c>
      <c r="L14" s="75">
        <v>110.25</v>
      </c>
      <c r="M14" s="75"/>
      <c r="N14" s="75">
        <v>110.25</v>
      </c>
      <c r="O14" s="54"/>
      <c r="P14" s="54"/>
      <c r="Q14" s="54"/>
      <c r="R14" s="54"/>
      <c r="S14" s="87"/>
      <c r="T14" s="88">
        <v>120</v>
      </c>
      <c r="U14" s="89">
        <v>42</v>
      </c>
      <c r="V14" s="89">
        <v>138</v>
      </c>
      <c r="W14" s="89">
        <v>42</v>
      </c>
      <c r="X14" s="89">
        <v>138</v>
      </c>
      <c r="Y14" s="89">
        <v>138</v>
      </c>
      <c r="Z14" s="96" t="s">
        <v>113</v>
      </c>
    </row>
    <row r="15" spans="1:26" ht="42.75" customHeight="1">
      <c r="A15" s="49">
        <v>7</v>
      </c>
      <c r="B15" s="54" t="s">
        <v>106</v>
      </c>
      <c r="C15" s="55" t="s">
        <v>130</v>
      </c>
      <c r="D15" s="55" t="s">
        <v>131</v>
      </c>
      <c r="E15" s="55" t="s">
        <v>132</v>
      </c>
      <c r="F15" s="56" t="s">
        <v>110</v>
      </c>
      <c r="G15" s="56" t="s">
        <v>111</v>
      </c>
      <c r="H15" s="57">
        <v>42887</v>
      </c>
      <c r="I15" s="57">
        <v>42979</v>
      </c>
      <c r="J15" s="77" t="s">
        <v>112</v>
      </c>
      <c r="K15" s="75">
        <v>16.49</v>
      </c>
      <c r="L15" s="75">
        <v>16.49</v>
      </c>
      <c r="M15" s="75"/>
      <c r="N15" s="75">
        <v>16.49</v>
      </c>
      <c r="O15" s="54"/>
      <c r="P15" s="54"/>
      <c r="Q15" s="54"/>
      <c r="R15" s="54"/>
      <c r="S15" s="87"/>
      <c r="T15" s="88">
        <v>70</v>
      </c>
      <c r="U15" s="89">
        <v>183</v>
      </c>
      <c r="V15" s="89">
        <v>674</v>
      </c>
      <c r="W15" s="89">
        <v>183</v>
      </c>
      <c r="X15" s="89">
        <v>674</v>
      </c>
      <c r="Y15" s="89">
        <v>674</v>
      </c>
      <c r="Z15" s="96" t="s">
        <v>113</v>
      </c>
    </row>
    <row r="16" spans="1:26" ht="36">
      <c r="A16" s="49">
        <v>8</v>
      </c>
      <c r="B16" s="54" t="s">
        <v>106</v>
      </c>
      <c r="C16" s="55" t="s">
        <v>133</v>
      </c>
      <c r="D16" s="55" t="s">
        <v>134</v>
      </c>
      <c r="E16" s="55" t="s">
        <v>135</v>
      </c>
      <c r="F16" s="56" t="s">
        <v>110</v>
      </c>
      <c r="G16" s="56" t="s">
        <v>111</v>
      </c>
      <c r="H16" s="57">
        <v>43282</v>
      </c>
      <c r="I16" s="57">
        <v>43374</v>
      </c>
      <c r="J16" s="77" t="s">
        <v>112</v>
      </c>
      <c r="K16" s="75">
        <v>55.52</v>
      </c>
      <c r="L16" s="75">
        <v>55.52</v>
      </c>
      <c r="M16" s="75"/>
      <c r="N16" s="75">
        <v>55.52</v>
      </c>
      <c r="O16" s="54"/>
      <c r="P16" s="54"/>
      <c r="Q16" s="54"/>
      <c r="R16" s="54"/>
      <c r="S16" s="87"/>
      <c r="T16" s="88">
        <v>50</v>
      </c>
      <c r="U16" s="89">
        <v>22</v>
      </c>
      <c r="V16" s="89">
        <v>69</v>
      </c>
      <c r="W16" s="89">
        <v>22</v>
      </c>
      <c r="X16" s="89">
        <v>69</v>
      </c>
      <c r="Y16" s="89">
        <v>69</v>
      </c>
      <c r="Z16" s="96" t="s">
        <v>113</v>
      </c>
    </row>
    <row r="17" spans="1:26" ht="84" customHeight="1">
      <c r="A17" s="49">
        <v>9</v>
      </c>
      <c r="B17" s="54" t="s">
        <v>106</v>
      </c>
      <c r="C17" s="55" t="s">
        <v>136</v>
      </c>
      <c r="D17" s="55" t="s">
        <v>137</v>
      </c>
      <c r="E17" s="55" t="s">
        <v>138</v>
      </c>
      <c r="F17" s="56" t="s">
        <v>110</v>
      </c>
      <c r="G17" s="56" t="s">
        <v>111</v>
      </c>
      <c r="H17" s="57">
        <v>43282</v>
      </c>
      <c r="I17" s="57">
        <v>43374</v>
      </c>
      <c r="J17" s="77" t="s">
        <v>112</v>
      </c>
      <c r="K17" s="75">
        <v>7.6</v>
      </c>
      <c r="L17" s="75">
        <v>7.6</v>
      </c>
      <c r="M17" s="75"/>
      <c r="N17" s="75">
        <v>7.6</v>
      </c>
      <c r="O17" s="54"/>
      <c r="P17" s="54"/>
      <c r="Q17" s="54"/>
      <c r="R17" s="54"/>
      <c r="S17" s="87"/>
      <c r="T17" s="88">
        <v>10</v>
      </c>
      <c r="U17" s="89">
        <v>7</v>
      </c>
      <c r="V17" s="89">
        <v>14</v>
      </c>
      <c r="W17" s="89">
        <v>7</v>
      </c>
      <c r="X17" s="89">
        <v>14</v>
      </c>
      <c r="Y17" s="89">
        <v>14</v>
      </c>
      <c r="Z17" s="96" t="s">
        <v>113</v>
      </c>
    </row>
    <row r="18" spans="1:26" ht="57" customHeight="1">
      <c r="A18" s="49">
        <v>10</v>
      </c>
      <c r="B18" s="54" t="s">
        <v>106</v>
      </c>
      <c r="C18" s="55" t="s">
        <v>139</v>
      </c>
      <c r="D18" s="55" t="s">
        <v>108</v>
      </c>
      <c r="E18" s="55" t="s">
        <v>140</v>
      </c>
      <c r="F18" s="56" t="s">
        <v>110</v>
      </c>
      <c r="G18" s="56" t="s">
        <v>111</v>
      </c>
      <c r="H18" s="57">
        <v>42917</v>
      </c>
      <c r="I18" s="57">
        <v>43435</v>
      </c>
      <c r="J18" s="77" t="s">
        <v>141</v>
      </c>
      <c r="K18" s="75">
        <v>385</v>
      </c>
      <c r="L18" s="75">
        <v>385</v>
      </c>
      <c r="M18" s="75"/>
      <c r="N18" s="75">
        <v>385</v>
      </c>
      <c r="O18" s="54"/>
      <c r="P18" s="54"/>
      <c r="Q18" s="54"/>
      <c r="R18" s="54"/>
      <c r="S18" s="87"/>
      <c r="T18" s="88">
        <v>60</v>
      </c>
      <c r="U18" s="89">
        <v>98</v>
      </c>
      <c r="V18" s="89">
        <v>428</v>
      </c>
      <c r="W18" s="89">
        <v>98</v>
      </c>
      <c r="X18" s="89">
        <v>428</v>
      </c>
      <c r="Y18" s="89">
        <v>428</v>
      </c>
      <c r="Z18" s="96" t="s">
        <v>113</v>
      </c>
    </row>
    <row r="19" spans="1:26" ht="78" customHeight="1">
      <c r="A19" s="49">
        <v>11</v>
      </c>
      <c r="B19" s="54" t="s">
        <v>106</v>
      </c>
      <c r="C19" s="55" t="s">
        <v>142</v>
      </c>
      <c r="D19" s="55" t="s">
        <v>143</v>
      </c>
      <c r="E19" s="55" t="s">
        <v>144</v>
      </c>
      <c r="F19" s="56" t="s">
        <v>110</v>
      </c>
      <c r="G19" s="56" t="s">
        <v>111</v>
      </c>
      <c r="H19" s="57">
        <v>43282</v>
      </c>
      <c r="I19" s="57">
        <v>43435</v>
      </c>
      <c r="J19" s="75" t="s">
        <v>117</v>
      </c>
      <c r="K19" s="75">
        <v>35</v>
      </c>
      <c r="L19" s="75">
        <v>35</v>
      </c>
      <c r="M19" s="75">
        <v>35</v>
      </c>
      <c r="N19" s="75"/>
      <c r="O19" s="54"/>
      <c r="P19" s="54"/>
      <c r="Q19" s="54"/>
      <c r="R19" s="54"/>
      <c r="S19" s="87"/>
      <c r="T19" s="88">
        <v>90</v>
      </c>
      <c r="U19" s="89">
        <v>17</v>
      </c>
      <c r="V19" s="89">
        <v>70</v>
      </c>
      <c r="W19" s="89">
        <v>17</v>
      </c>
      <c r="X19" s="89">
        <v>70</v>
      </c>
      <c r="Y19" s="89">
        <v>70</v>
      </c>
      <c r="Z19" s="96" t="s">
        <v>113</v>
      </c>
    </row>
    <row r="20" spans="1:26" ht="36.75" customHeight="1">
      <c r="A20" s="49">
        <v>12</v>
      </c>
      <c r="B20" s="54" t="s">
        <v>106</v>
      </c>
      <c r="C20" s="55" t="s">
        <v>145</v>
      </c>
      <c r="D20" s="55" t="s">
        <v>131</v>
      </c>
      <c r="E20" s="55" t="s">
        <v>146</v>
      </c>
      <c r="F20" s="56" t="s">
        <v>110</v>
      </c>
      <c r="G20" s="56" t="s">
        <v>111</v>
      </c>
      <c r="H20" s="57">
        <v>43282</v>
      </c>
      <c r="I20" s="57">
        <v>43374</v>
      </c>
      <c r="J20" s="75" t="s">
        <v>117</v>
      </c>
      <c r="K20" s="75">
        <v>51.63</v>
      </c>
      <c r="L20" s="75">
        <v>51.63</v>
      </c>
      <c r="M20" s="75">
        <v>51.63</v>
      </c>
      <c r="N20" s="75"/>
      <c r="O20" s="54"/>
      <c r="P20" s="54"/>
      <c r="Q20" s="54"/>
      <c r="R20" s="54"/>
      <c r="S20" s="87"/>
      <c r="T20" s="88">
        <v>30</v>
      </c>
      <c r="U20" s="89">
        <v>28</v>
      </c>
      <c r="V20" s="89">
        <v>112</v>
      </c>
      <c r="W20" s="89">
        <v>28</v>
      </c>
      <c r="X20" s="89">
        <v>112</v>
      </c>
      <c r="Y20" s="89">
        <v>112</v>
      </c>
      <c r="Z20" s="96" t="s">
        <v>113</v>
      </c>
    </row>
    <row r="21" spans="1:26" ht="36">
      <c r="A21" s="49">
        <v>13</v>
      </c>
      <c r="B21" s="54" t="s">
        <v>106</v>
      </c>
      <c r="C21" s="55" t="s">
        <v>147</v>
      </c>
      <c r="D21" s="55" t="s">
        <v>148</v>
      </c>
      <c r="E21" s="55" t="s">
        <v>149</v>
      </c>
      <c r="F21" s="56" t="s">
        <v>110</v>
      </c>
      <c r="G21" s="56" t="s">
        <v>111</v>
      </c>
      <c r="H21" s="57">
        <v>43282</v>
      </c>
      <c r="I21" s="57">
        <v>43374</v>
      </c>
      <c r="J21" s="75" t="s">
        <v>117</v>
      </c>
      <c r="K21" s="75">
        <v>6.72</v>
      </c>
      <c r="L21" s="75">
        <v>6.72</v>
      </c>
      <c r="M21" s="75">
        <v>6.72</v>
      </c>
      <c r="N21" s="75"/>
      <c r="O21" s="54"/>
      <c r="P21" s="54"/>
      <c r="Q21" s="54"/>
      <c r="R21" s="54"/>
      <c r="S21" s="87"/>
      <c r="T21" s="88">
        <v>10</v>
      </c>
      <c r="U21" s="89">
        <v>3</v>
      </c>
      <c r="V21" s="89">
        <v>9</v>
      </c>
      <c r="W21" s="89">
        <v>3</v>
      </c>
      <c r="X21" s="89">
        <v>9</v>
      </c>
      <c r="Y21" s="89">
        <v>9</v>
      </c>
      <c r="Z21" s="96" t="s">
        <v>113</v>
      </c>
    </row>
    <row r="22" spans="1:26" ht="51" customHeight="1">
      <c r="A22" s="49">
        <v>14</v>
      </c>
      <c r="B22" s="54" t="s">
        <v>106</v>
      </c>
      <c r="C22" s="55" t="s">
        <v>150</v>
      </c>
      <c r="D22" s="55" t="s">
        <v>151</v>
      </c>
      <c r="E22" s="55" t="s">
        <v>152</v>
      </c>
      <c r="F22" s="56" t="s">
        <v>110</v>
      </c>
      <c r="G22" s="56" t="s">
        <v>111</v>
      </c>
      <c r="H22" s="57">
        <v>43009</v>
      </c>
      <c r="I22" s="57">
        <v>43040</v>
      </c>
      <c r="J22" s="75" t="s">
        <v>117</v>
      </c>
      <c r="K22" s="75">
        <v>9.03</v>
      </c>
      <c r="L22" s="75">
        <v>9.03</v>
      </c>
      <c r="M22" s="75">
        <v>9.03</v>
      </c>
      <c r="N22" s="75"/>
      <c r="O22" s="54"/>
      <c r="P22" s="54"/>
      <c r="Q22" s="54"/>
      <c r="R22" s="54"/>
      <c r="S22" s="87"/>
      <c r="T22" s="88">
        <v>10</v>
      </c>
      <c r="U22" s="89">
        <v>5</v>
      </c>
      <c r="V22" s="89">
        <v>19</v>
      </c>
      <c r="W22" s="89">
        <v>5</v>
      </c>
      <c r="X22" s="89">
        <v>19</v>
      </c>
      <c r="Y22" s="89">
        <v>19</v>
      </c>
      <c r="Z22" s="96" t="s">
        <v>113</v>
      </c>
    </row>
    <row r="23" spans="1:26" ht="42" customHeight="1">
      <c r="A23" s="49">
        <v>15</v>
      </c>
      <c r="B23" s="54" t="s">
        <v>106</v>
      </c>
      <c r="C23" s="55" t="s">
        <v>153</v>
      </c>
      <c r="D23" s="55" t="s">
        <v>154</v>
      </c>
      <c r="E23" s="55" t="s">
        <v>155</v>
      </c>
      <c r="F23" s="56" t="s">
        <v>110</v>
      </c>
      <c r="G23" s="56" t="s">
        <v>111</v>
      </c>
      <c r="H23" s="57">
        <v>43313</v>
      </c>
      <c r="I23" s="57">
        <v>43435</v>
      </c>
      <c r="J23" s="75" t="s">
        <v>117</v>
      </c>
      <c r="K23" s="75">
        <v>5.04</v>
      </c>
      <c r="L23" s="75">
        <v>5.04</v>
      </c>
      <c r="M23" s="75">
        <v>5.04</v>
      </c>
      <c r="N23" s="75"/>
      <c r="O23" s="54"/>
      <c r="P23" s="54"/>
      <c r="Q23" s="54"/>
      <c r="R23" s="54"/>
      <c r="S23" s="87"/>
      <c r="T23" s="88">
        <v>5</v>
      </c>
      <c r="U23" s="89">
        <v>3</v>
      </c>
      <c r="V23" s="89">
        <v>7</v>
      </c>
      <c r="W23" s="89">
        <v>3</v>
      </c>
      <c r="X23" s="89">
        <v>7</v>
      </c>
      <c r="Y23" s="89">
        <v>7</v>
      </c>
      <c r="Z23" s="96" t="s">
        <v>113</v>
      </c>
    </row>
    <row r="24" spans="1:26" ht="36">
      <c r="A24" s="49">
        <v>16</v>
      </c>
      <c r="B24" s="54" t="s">
        <v>106</v>
      </c>
      <c r="C24" s="55" t="s">
        <v>156</v>
      </c>
      <c r="D24" s="55" t="s">
        <v>157</v>
      </c>
      <c r="E24" s="55" t="s">
        <v>158</v>
      </c>
      <c r="F24" s="56" t="s">
        <v>110</v>
      </c>
      <c r="G24" s="56" t="s">
        <v>111</v>
      </c>
      <c r="H24" s="57">
        <v>43221</v>
      </c>
      <c r="I24" s="57">
        <v>43374</v>
      </c>
      <c r="J24" s="75" t="s">
        <v>117</v>
      </c>
      <c r="K24" s="75">
        <v>1.68</v>
      </c>
      <c r="L24" s="75">
        <v>1.68</v>
      </c>
      <c r="M24" s="75">
        <v>1.68</v>
      </c>
      <c r="N24" s="75"/>
      <c r="O24" s="54"/>
      <c r="P24" s="54"/>
      <c r="Q24" s="54"/>
      <c r="R24" s="54"/>
      <c r="S24" s="87"/>
      <c r="T24" s="88">
        <v>5</v>
      </c>
      <c r="U24" s="89">
        <v>2</v>
      </c>
      <c r="V24" s="89">
        <v>2</v>
      </c>
      <c r="W24" s="89">
        <v>2</v>
      </c>
      <c r="X24" s="89">
        <v>2</v>
      </c>
      <c r="Y24" s="89">
        <v>2</v>
      </c>
      <c r="Z24" s="96" t="s">
        <v>113</v>
      </c>
    </row>
    <row r="25" spans="1:26" ht="36">
      <c r="A25" s="49">
        <v>17</v>
      </c>
      <c r="B25" s="54" t="s">
        <v>106</v>
      </c>
      <c r="C25" s="55" t="s">
        <v>159</v>
      </c>
      <c r="D25" s="55" t="s">
        <v>122</v>
      </c>
      <c r="E25" s="55" t="s">
        <v>160</v>
      </c>
      <c r="F25" s="56" t="s">
        <v>110</v>
      </c>
      <c r="G25" s="56" t="s">
        <v>111</v>
      </c>
      <c r="H25" s="57">
        <v>43282</v>
      </c>
      <c r="I25" s="57">
        <v>43374</v>
      </c>
      <c r="J25" s="77" t="s">
        <v>141</v>
      </c>
      <c r="K25" s="75">
        <v>294</v>
      </c>
      <c r="L25" s="75">
        <v>294</v>
      </c>
      <c r="M25" s="75"/>
      <c r="N25" s="75">
        <v>294</v>
      </c>
      <c r="O25" s="54"/>
      <c r="P25" s="54"/>
      <c r="Q25" s="54"/>
      <c r="R25" s="54"/>
      <c r="S25" s="87"/>
      <c r="T25" s="88">
        <v>90</v>
      </c>
      <c r="U25" s="89">
        <v>13</v>
      </c>
      <c r="V25" s="89">
        <v>48</v>
      </c>
      <c r="W25" s="89">
        <v>13</v>
      </c>
      <c r="X25" s="89">
        <v>48</v>
      </c>
      <c r="Y25" s="89">
        <v>48</v>
      </c>
      <c r="Z25" s="96" t="s">
        <v>113</v>
      </c>
    </row>
    <row r="26" spans="1:26" ht="36">
      <c r="A26" s="49">
        <v>18</v>
      </c>
      <c r="B26" s="54" t="s">
        <v>106</v>
      </c>
      <c r="C26" s="55" t="s">
        <v>161</v>
      </c>
      <c r="D26" s="55" t="s">
        <v>122</v>
      </c>
      <c r="E26" s="55" t="s">
        <v>162</v>
      </c>
      <c r="F26" s="56" t="s">
        <v>110</v>
      </c>
      <c r="G26" s="56" t="s">
        <v>111</v>
      </c>
      <c r="H26" s="57">
        <v>43282</v>
      </c>
      <c r="I26" s="57">
        <v>43435</v>
      </c>
      <c r="J26" s="75" t="s">
        <v>117</v>
      </c>
      <c r="K26" s="78">
        <v>133</v>
      </c>
      <c r="L26" s="75">
        <v>133</v>
      </c>
      <c r="M26" s="75">
        <v>133</v>
      </c>
      <c r="N26" s="75"/>
      <c r="O26" s="54"/>
      <c r="P26" s="54"/>
      <c r="Q26" s="54"/>
      <c r="R26" s="54"/>
      <c r="S26" s="87"/>
      <c r="T26" s="88">
        <v>100</v>
      </c>
      <c r="U26" s="90">
        <v>35</v>
      </c>
      <c r="V26" s="90">
        <v>125</v>
      </c>
      <c r="W26" s="90">
        <v>35</v>
      </c>
      <c r="X26" s="90">
        <v>125</v>
      </c>
      <c r="Y26" s="90">
        <v>125</v>
      </c>
      <c r="Z26" s="96" t="s">
        <v>113</v>
      </c>
    </row>
    <row r="27" spans="1:26" ht="36">
      <c r="A27" s="49">
        <v>19</v>
      </c>
      <c r="B27" s="54" t="s">
        <v>106</v>
      </c>
      <c r="C27" s="55" t="s">
        <v>163</v>
      </c>
      <c r="D27" s="55" t="s">
        <v>164</v>
      </c>
      <c r="E27" s="55" t="s">
        <v>165</v>
      </c>
      <c r="F27" s="56" t="s">
        <v>110</v>
      </c>
      <c r="G27" s="56" t="s">
        <v>111</v>
      </c>
      <c r="H27" s="57">
        <v>43282</v>
      </c>
      <c r="I27" s="57">
        <v>43436</v>
      </c>
      <c r="J27" s="75" t="s">
        <v>117</v>
      </c>
      <c r="K27" s="78">
        <v>133</v>
      </c>
      <c r="L27" s="75">
        <v>133</v>
      </c>
      <c r="M27" s="75">
        <v>133</v>
      </c>
      <c r="N27" s="75"/>
      <c r="O27" s="54"/>
      <c r="P27" s="54"/>
      <c r="Q27" s="54"/>
      <c r="R27" s="54"/>
      <c r="S27" s="87"/>
      <c r="T27" s="88">
        <v>100</v>
      </c>
      <c r="U27" s="90">
        <v>42</v>
      </c>
      <c r="V27" s="90">
        <v>133</v>
      </c>
      <c r="W27" s="90">
        <v>42</v>
      </c>
      <c r="X27" s="90">
        <v>133</v>
      </c>
      <c r="Y27" s="90">
        <v>133</v>
      </c>
      <c r="Z27" s="96" t="s">
        <v>113</v>
      </c>
    </row>
    <row r="28" spans="1:26" ht="45">
      <c r="A28" s="49">
        <v>20</v>
      </c>
      <c r="B28" s="54" t="s">
        <v>106</v>
      </c>
      <c r="C28" s="55" t="s">
        <v>166</v>
      </c>
      <c r="D28" s="55" t="s">
        <v>167</v>
      </c>
      <c r="E28" s="55" t="s">
        <v>168</v>
      </c>
      <c r="F28" s="56" t="s">
        <v>110</v>
      </c>
      <c r="G28" s="56" t="s">
        <v>111</v>
      </c>
      <c r="H28" s="57">
        <v>43282</v>
      </c>
      <c r="I28" s="57">
        <v>43437</v>
      </c>
      <c r="J28" s="75" t="s">
        <v>117</v>
      </c>
      <c r="K28" s="78">
        <v>133</v>
      </c>
      <c r="L28" s="75">
        <v>133</v>
      </c>
      <c r="M28" s="75">
        <v>133</v>
      </c>
      <c r="N28" s="75"/>
      <c r="O28" s="54"/>
      <c r="P28" s="54"/>
      <c r="Q28" s="54"/>
      <c r="R28" s="54"/>
      <c r="S28" s="87"/>
      <c r="T28" s="88">
        <v>100</v>
      </c>
      <c r="U28" s="90">
        <v>35</v>
      </c>
      <c r="V28" s="90">
        <v>125</v>
      </c>
      <c r="W28" s="90">
        <v>35</v>
      </c>
      <c r="X28" s="90">
        <v>125</v>
      </c>
      <c r="Y28" s="90">
        <v>125</v>
      </c>
      <c r="Z28" s="96" t="s">
        <v>113</v>
      </c>
    </row>
    <row r="29" spans="1:26" ht="36">
      <c r="A29" s="49">
        <v>21</v>
      </c>
      <c r="B29" s="54" t="s">
        <v>106</v>
      </c>
      <c r="C29" s="55" t="s">
        <v>169</v>
      </c>
      <c r="D29" s="55" t="s">
        <v>143</v>
      </c>
      <c r="E29" s="55" t="s">
        <v>170</v>
      </c>
      <c r="F29" s="56" t="s">
        <v>110</v>
      </c>
      <c r="G29" s="56" t="s">
        <v>111</v>
      </c>
      <c r="H29" s="57">
        <v>43282</v>
      </c>
      <c r="I29" s="57">
        <v>43438</v>
      </c>
      <c r="J29" s="75" t="s">
        <v>117</v>
      </c>
      <c r="K29" s="78">
        <v>133</v>
      </c>
      <c r="L29" s="75">
        <v>133</v>
      </c>
      <c r="M29" s="75">
        <v>133</v>
      </c>
      <c r="N29" s="75"/>
      <c r="O29" s="54"/>
      <c r="P29" s="54"/>
      <c r="Q29" s="54"/>
      <c r="R29" s="54"/>
      <c r="S29" s="87"/>
      <c r="T29" s="88">
        <v>100</v>
      </c>
      <c r="U29" s="90">
        <v>35</v>
      </c>
      <c r="V29" s="90">
        <v>125</v>
      </c>
      <c r="W29" s="90">
        <v>35</v>
      </c>
      <c r="X29" s="90">
        <v>125</v>
      </c>
      <c r="Y29" s="90">
        <v>125</v>
      </c>
      <c r="Z29" s="96" t="s">
        <v>113</v>
      </c>
    </row>
    <row r="30" spans="1:26" ht="36">
      <c r="A30" s="49">
        <v>22</v>
      </c>
      <c r="B30" s="54" t="s">
        <v>106</v>
      </c>
      <c r="C30" s="55" t="s">
        <v>171</v>
      </c>
      <c r="D30" s="55" t="s">
        <v>131</v>
      </c>
      <c r="E30" s="55" t="s">
        <v>172</v>
      </c>
      <c r="F30" s="56" t="s">
        <v>110</v>
      </c>
      <c r="G30" s="56" t="s">
        <v>111</v>
      </c>
      <c r="H30" s="57">
        <v>43009</v>
      </c>
      <c r="I30" s="57">
        <v>43439</v>
      </c>
      <c r="J30" s="75" t="s">
        <v>117</v>
      </c>
      <c r="K30" s="78">
        <v>1484</v>
      </c>
      <c r="L30" s="75">
        <v>1484</v>
      </c>
      <c r="M30" s="75">
        <v>1484</v>
      </c>
      <c r="N30" s="75"/>
      <c r="O30" s="54"/>
      <c r="P30" s="54"/>
      <c r="Q30" s="54"/>
      <c r="R30" s="54"/>
      <c r="S30" s="87"/>
      <c r="T30" s="88">
        <v>400</v>
      </c>
      <c r="U30" s="90">
        <v>302</v>
      </c>
      <c r="V30" s="90">
        <v>1375</v>
      </c>
      <c r="W30" s="90">
        <v>302</v>
      </c>
      <c r="X30" s="90">
        <v>1375</v>
      </c>
      <c r="Y30" s="90">
        <v>1375</v>
      </c>
      <c r="Z30" s="96" t="s">
        <v>113</v>
      </c>
    </row>
    <row r="31" spans="1:26" ht="56.25">
      <c r="A31" s="49">
        <v>23</v>
      </c>
      <c r="B31" s="54" t="s">
        <v>106</v>
      </c>
      <c r="C31" s="55" t="s">
        <v>173</v>
      </c>
      <c r="D31" s="55" t="s">
        <v>131</v>
      </c>
      <c r="E31" s="55" t="s">
        <v>174</v>
      </c>
      <c r="F31" s="56" t="s">
        <v>110</v>
      </c>
      <c r="G31" s="56" t="s">
        <v>111</v>
      </c>
      <c r="H31" s="57">
        <v>42948</v>
      </c>
      <c r="I31" s="57">
        <v>43040</v>
      </c>
      <c r="J31" s="75" t="s">
        <v>117</v>
      </c>
      <c r="K31" s="78">
        <v>809</v>
      </c>
      <c r="L31" s="75">
        <v>809</v>
      </c>
      <c r="M31" s="75">
        <v>809</v>
      </c>
      <c r="N31" s="75"/>
      <c r="O31" s="54"/>
      <c r="P31" s="54"/>
      <c r="Q31" s="54"/>
      <c r="R31" s="54"/>
      <c r="S31" s="87"/>
      <c r="T31" s="88">
        <v>200</v>
      </c>
      <c r="U31" s="90">
        <v>54</v>
      </c>
      <c r="V31" s="90">
        <v>69</v>
      </c>
      <c r="W31" s="90">
        <v>54</v>
      </c>
      <c r="X31" s="90">
        <v>69</v>
      </c>
      <c r="Y31" s="90">
        <v>69</v>
      </c>
      <c r="Z31" s="96" t="s">
        <v>113</v>
      </c>
    </row>
    <row r="32" spans="1:26" ht="90">
      <c r="A32" s="49">
        <v>24</v>
      </c>
      <c r="B32" s="54" t="s">
        <v>106</v>
      </c>
      <c r="C32" s="55" t="s">
        <v>175</v>
      </c>
      <c r="D32" s="55" t="s">
        <v>131</v>
      </c>
      <c r="E32" s="55" t="s">
        <v>176</v>
      </c>
      <c r="F32" s="56" t="s">
        <v>110</v>
      </c>
      <c r="G32" s="56" t="s">
        <v>111</v>
      </c>
      <c r="H32" s="57">
        <v>43282</v>
      </c>
      <c r="I32" s="57">
        <v>43405</v>
      </c>
      <c r="J32" s="75" t="s">
        <v>117</v>
      </c>
      <c r="K32" s="78">
        <v>2187</v>
      </c>
      <c r="L32" s="75">
        <v>2187</v>
      </c>
      <c r="M32" s="75">
        <v>2187</v>
      </c>
      <c r="N32" s="75"/>
      <c r="O32" s="54"/>
      <c r="P32" s="54"/>
      <c r="Q32" s="54"/>
      <c r="R32" s="54"/>
      <c r="S32" s="87"/>
      <c r="T32" s="88">
        <v>300</v>
      </c>
      <c r="U32" s="90">
        <v>232</v>
      </c>
      <c r="V32" s="90">
        <v>953</v>
      </c>
      <c r="W32" s="90">
        <v>232</v>
      </c>
      <c r="X32" s="90">
        <v>953</v>
      </c>
      <c r="Y32" s="90">
        <v>953</v>
      </c>
      <c r="Z32" s="96" t="s">
        <v>113</v>
      </c>
    </row>
    <row r="33" spans="1:26" ht="153" customHeight="1">
      <c r="A33" s="49">
        <v>25</v>
      </c>
      <c r="B33" s="54" t="s">
        <v>106</v>
      </c>
      <c r="C33" s="58" t="s">
        <v>177</v>
      </c>
      <c r="D33" s="59" t="s">
        <v>178</v>
      </c>
      <c r="E33" s="55" t="s">
        <v>179</v>
      </c>
      <c r="F33" s="56" t="s">
        <v>110</v>
      </c>
      <c r="G33" s="56" t="s">
        <v>111</v>
      </c>
      <c r="H33" s="57">
        <v>43358</v>
      </c>
      <c r="I33" s="57">
        <v>43405</v>
      </c>
      <c r="J33" s="75" t="s">
        <v>180</v>
      </c>
      <c r="K33" s="79">
        <f aca="true" t="shared" si="1" ref="K33:M33">1450+423.94-720-114.71-5.87</f>
        <v>1033.3600000000001</v>
      </c>
      <c r="L33" s="75">
        <f t="shared" si="1"/>
        <v>1033.3600000000001</v>
      </c>
      <c r="M33" s="75">
        <v>1018.37</v>
      </c>
      <c r="N33" s="75">
        <v>14.99</v>
      </c>
      <c r="O33" s="54"/>
      <c r="P33" s="54"/>
      <c r="Q33" s="54"/>
      <c r="R33" s="54"/>
      <c r="S33" s="87"/>
      <c r="T33" s="88">
        <f>L33*0.08</f>
        <v>82.66880000000002</v>
      </c>
      <c r="U33" s="91">
        <v>500</v>
      </c>
      <c r="V33" s="91">
        <v>500</v>
      </c>
      <c r="W33" s="91">
        <v>500</v>
      </c>
      <c r="X33" s="91">
        <v>500</v>
      </c>
      <c r="Y33" s="91">
        <v>500</v>
      </c>
      <c r="Z33" s="96" t="s">
        <v>113</v>
      </c>
    </row>
    <row r="34" spans="1:26" ht="126">
      <c r="A34" s="49">
        <v>26</v>
      </c>
      <c r="B34" s="54" t="s">
        <v>106</v>
      </c>
      <c r="C34" s="60" t="s">
        <v>181</v>
      </c>
      <c r="D34" s="59" t="s">
        <v>182</v>
      </c>
      <c r="E34" s="61" t="s">
        <v>183</v>
      </c>
      <c r="F34" s="56" t="s">
        <v>110</v>
      </c>
      <c r="G34" s="56" t="s">
        <v>111</v>
      </c>
      <c r="H34" s="57">
        <v>43340</v>
      </c>
      <c r="I34" s="57">
        <v>43435</v>
      </c>
      <c r="J34" s="75" t="s">
        <v>184</v>
      </c>
      <c r="K34" s="78">
        <v>638</v>
      </c>
      <c r="L34" s="75">
        <v>638</v>
      </c>
      <c r="M34" s="75"/>
      <c r="N34" s="75">
        <v>638</v>
      </c>
      <c r="O34" s="54"/>
      <c r="P34" s="54"/>
      <c r="Q34" s="54"/>
      <c r="R34" s="54"/>
      <c r="S34" s="87"/>
      <c r="T34" s="88">
        <f aca="true" t="shared" si="2" ref="T34:T61">L34*0.08</f>
        <v>51.04</v>
      </c>
      <c r="U34" s="91">
        <v>61</v>
      </c>
      <c r="V34" s="91">
        <v>275</v>
      </c>
      <c r="W34" s="91">
        <v>61</v>
      </c>
      <c r="X34" s="91">
        <v>275</v>
      </c>
      <c r="Y34" s="91">
        <v>275</v>
      </c>
      <c r="Z34" s="96" t="s">
        <v>113</v>
      </c>
    </row>
    <row r="35" spans="1:26" ht="63">
      <c r="A35" s="49">
        <v>27</v>
      </c>
      <c r="B35" s="54" t="s">
        <v>106</v>
      </c>
      <c r="C35" s="60" t="s">
        <v>185</v>
      </c>
      <c r="D35" s="59" t="s">
        <v>186</v>
      </c>
      <c r="E35" s="62" t="s">
        <v>187</v>
      </c>
      <c r="F35" s="56" t="s">
        <v>110</v>
      </c>
      <c r="G35" s="56" t="s">
        <v>111</v>
      </c>
      <c r="H35" s="57">
        <v>43282</v>
      </c>
      <c r="I35" s="57">
        <v>43435</v>
      </c>
      <c r="J35" s="75" t="s">
        <v>188</v>
      </c>
      <c r="K35" s="80">
        <v>384.62</v>
      </c>
      <c r="L35" s="75">
        <v>384.62</v>
      </c>
      <c r="M35" s="75"/>
      <c r="N35" s="75">
        <v>384.62</v>
      </c>
      <c r="O35" s="54"/>
      <c r="P35" s="54"/>
      <c r="Q35" s="54"/>
      <c r="R35" s="54"/>
      <c r="S35" s="87"/>
      <c r="T35" s="88">
        <f t="shared" si="2"/>
        <v>30.7696</v>
      </c>
      <c r="U35" s="91">
        <v>37</v>
      </c>
      <c r="V35" s="91">
        <v>166</v>
      </c>
      <c r="W35" s="91">
        <v>37</v>
      </c>
      <c r="X35" s="91">
        <v>166</v>
      </c>
      <c r="Y35" s="91">
        <v>166</v>
      </c>
      <c r="Z35" s="96" t="s">
        <v>113</v>
      </c>
    </row>
    <row r="36" spans="1:26" ht="136.5">
      <c r="A36" s="49">
        <v>28</v>
      </c>
      <c r="B36" s="54" t="s">
        <v>106</v>
      </c>
      <c r="C36" s="63" t="s">
        <v>189</v>
      </c>
      <c r="D36" s="59" t="s">
        <v>190</v>
      </c>
      <c r="E36" s="62" t="s">
        <v>191</v>
      </c>
      <c r="F36" s="56" t="s">
        <v>110</v>
      </c>
      <c r="G36" s="56" t="s">
        <v>111</v>
      </c>
      <c r="H36" s="57">
        <v>43283</v>
      </c>
      <c r="I36" s="57">
        <v>43436</v>
      </c>
      <c r="J36" s="75" t="s">
        <v>192</v>
      </c>
      <c r="K36" s="78">
        <v>203</v>
      </c>
      <c r="L36" s="75">
        <v>203</v>
      </c>
      <c r="M36" s="75"/>
      <c r="N36" s="75">
        <v>203</v>
      </c>
      <c r="O36" s="54"/>
      <c r="P36" s="54"/>
      <c r="Q36" s="54"/>
      <c r="R36" s="54"/>
      <c r="S36" s="87"/>
      <c r="T36" s="88">
        <f t="shared" si="2"/>
        <v>16.240000000000002</v>
      </c>
      <c r="U36" s="91">
        <v>20</v>
      </c>
      <c r="V36" s="91">
        <v>88</v>
      </c>
      <c r="W36" s="91">
        <v>20</v>
      </c>
      <c r="X36" s="91">
        <v>88</v>
      </c>
      <c r="Y36" s="91">
        <v>88</v>
      </c>
      <c r="Z36" s="96" t="s">
        <v>113</v>
      </c>
    </row>
    <row r="37" spans="1:26" ht="36">
      <c r="A37" s="49">
        <v>29</v>
      </c>
      <c r="B37" s="54" t="s">
        <v>106</v>
      </c>
      <c r="C37" s="64" t="s">
        <v>193</v>
      </c>
      <c r="D37" s="59" t="s">
        <v>194</v>
      </c>
      <c r="E37" s="62" t="s">
        <v>195</v>
      </c>
      <c r="F37" s="56" t="s">
        <v>110</v>
      </c>
      <c r="G37" s="56" t="s">
        <v>111</v>
      </c>
      <c r="H37" s="57">
        <v>43284</v>
      </c>
      <c r="I37" s="57">
        <v>43436</v>
      </c>
      <c r="J37" s="75" t="s">
        <v>192</v>
      </c>
      <c r="K37" s="78">
        <v>174</v>
      </c>
      <c r="L37" s="75">
        <v>174</v>
      </c>
      <c r="M37" s="75"/>
      <c r="N37" s="75">
        <v>174</v>
      </c>
      <c r="O37" s="54"/>
      <c r="P37" s="54"/>
      <c r="Q37" s="54"/>
      <c r="R37" s="54"/>
      <c r="S37" s="87"/>
      <c r="T37" s="88">
        <f t="shared" si="2"/>
        <v>13.92</v>
      </c>
      <c r="U37" s="91">
        <v>17</v>
      </c>
      <c r="V37" s="91">
        <v>75</v>
      </c>
      <c r="W37" s="91">
        <v>17</v>
      </c>
      <c r="X37" s="91">
        <v>75</v>
      </c>
      <c r="Y37" s="91">
        <v>75</v>
      </c>
      <c r="Z37" s="96" t="s">
        <v>113</v>
      </c>
    </row>
    <row r="38" spans="1:26" ht="42">
      <c r="A38" s="49">
        <v>30</v>
      </c>
      <c r="B38" s="54" t="s">
        <v>106</v>
      </c>
      <c r="C38" s="64" t="s">
        <v>196</v>
      </c>
      <c r="D38" s="59" t="s">
        <v>197</v>
      </c>
      <c r="E38" s="62" t="s">
        <v>198</v>
      </c>
      <c r="F38" s="56" t="s">
        <v>110</v>
      </c>
      <c r="G38" s="56" t="s">
        <v>111</v>
      </c>
      <c r="H38" s="57">
        <v>43285</v>
      </c>
      <c r="I38" s="57">
        <v>43436</v>
      </c>
      <c r="J38" s="75" t="s">
        <v>192</v>
      </c>
      <c r="K38" s="78">
        <v>254.91</v>
      </c>
      <c r="L38" s="75">
        <v>254.91</v>
      </c>
      <c r="M38" s="75"/>
      <c r="N38" s="75">
        <v>254.91</v>
      </c>
      <c r="O38" s="54"/>
      <c r="P38" s="54"/>
      <c r="Q38" s="54"/>
      <c r="R38" s="54"/>
      <c r="S38" s="87"/>
      <c r="T38" s="88">
        <f t="shared" si="2"/>
        <v>20.3928</v>
      </c>
      <c r="U38" s="91">
        <v>24</v>
      </c>
      <c r="V38" s="91">
        <v>110</v>
      </c>
      <c r="W38" s="91">
        <v>24</v>
      </c>
      <c r="X38" s="91">
        <v>110</v>
      </c>
      <c r="Y38" s="91">
        <v>110</v>
      </c>
      <c r="Z38" s="96" t="s">
        <v>113</v>
      </c>
    </row>
    <row r="39" spans="1:26" ht="36">
      <c r="A39" s="49">
        <v>31</v>
      </c>
      <c r="B39" s="54" t="s">
        <v>106</v>
      </c>
      <c r="C39" s="58" t="s">
        <v>199</v>
      </c>
      <c r="D39" s="59" t="s">
        <v>200</v>
      </c>
      <c r="E39" s="62" t="s">
        <v>201</v>
      </c>
      <c r="F39" s="56" t="s">
        <v>110</v>
      </c>
      <c r="G39" s="56" t="s">
        <v>111</v>
      </c>
      <c r="H39" s="57">
        <v>43286</v>
      </c>
      <c r="I39" s="57">
        <v>43436</v>
      </c>
      <c r="J39" s="75" t="s">
        <v>192</v>
      </c>
      <c r="K39" s="78">
        <v>58</v>
      </c>
      <c r="L39" s="75">
        <v>58</v>
      </c>
      <c r="M39" s="75"/>
      <c r="N39" s="75">
        <v>58</v>
      </c>
      <c r="O39" s="54"/>
      <c r="P39" s="54"/>
      <c r="Q39" s="54"/>
      <c r="R39" s="54"/>
      <c r="S39" s="87"/>
      <c r="T39" s="88">
        <f t="shared" si="2"/>
        <v>4.64</v>
      </c>
      <c r="U39" s="91">
        <v>6</v>
      </c>
      <c r="V39" s="91">
        <v>25</v>
      </c>
      <c r="W39" s="91">
        <v>6</v>
      </c>
      <c r="X39" s="91">
        <v>25</v>
      </c>
      <c r="Y39" s="91">
        <v>25</v>
      </c>
      <c r="Z39" s="96" t="s">
        <v>113</v>
      </c>
    </row>
    <row r="40" spans="1:26" ht="36">
      <c r="A40" s="49">
        <v>32</v>
      </c>
      <c r="B40" s="54" t="s">
        <v>106</v>
      </c>
      <c r="C40" s="64" t="s">
        <v>202</v>
      </c>
      <c r="D40" s="59" t="s">
        <v>203</v>
      </c>
      <c r="E40" s="62" t="s">
        <v>204</v>
      </c>
      <c r="F40" s="56" t="s">
        <v>110</v>
      </c>
      <c r="G40" s="56" t="s">
        <v>111</v>
      </c>
      <c r="H40" s="57">
        <v>43287</v>
      </c>
      <c r="I40" s="57">
        <v>43436</v>
      </c>
      <c r="J40" s="75" t="s">
        <v>192</v>
      </c>
      <c r="K40" s="78">
        <v>145</v>
      </c>
      <c r="L40" s="75">
        <v>145</v>
      </c>
      <c r="M40" s="75"/>
      <c r="N40" s="75">
        <v>145</v>
      </c>
      <c r="O40" s="54"/>
      <c r="P40" s="54"/>
      <c r="Q40" s="54"/>
      <c r="R40" s="54"/>
      <c r="S40" s="87"/>
      <c r="T40" s="88">
        <f t="shared" si="2"/>
        <v>11.6</v>
      </c>
      <c r="U40" s="91">
        <v>14</v>
      </c>
      <c r="V40" s="91">
        <v>63</v>
      </c>
      <c r="W40" s="91">
        <v>14</v>
      </c>
      <c r="X40" s="91">
        <v>63</v>
      </c>
      <c r="Y40" s="91">
        <v>63</v>
      </c>
      <c r="Z40" s="96" t="s">
        <v>113</v>
      </c>
    </row>
    <row r="41" spans="1:26" ht="36">
      <c r="A41" s="49">
        <v>33</v>
      </c>
      <c r="B41" s="54" t="s">
        <v>106</v>
      </c>
      <c r="C41" s="64" t="s">
        <v>205</v>
      </c>
      <c r="D41" s="59" t="s">
        <v>206</v>
      </c>
      <c r="E41" s="62" t="s">
        <v>207</v>
      </c>
      <c r="F41" s="56" t="s">
        <v>110</v>
      </c>
      <c r="G41" s="56" t="s">
        <v>111</v>
      </c>
      <c r="H41" s="57">
        <v>43288</v>
      </c>
      <c r="I41" s="57">
        <v>43374</v>
      </c>
      <c r="J41" s="75" t="s">
        <v>192</v>
      </c>
      <c r="K41" s="78">
        <v>66.7</v>
      </c>
      <c r="L41" s="75">
        <v>66.7</v>
      </c>
      <c r="M41" s="75"/>
      <c r="N41" s="75">
        <v>66.7</v>
      </c>
      <c r="O41" s="54"/>
      <c r="P41" s="54"/>
      <c r="Q41" s="54"/>
      <c r="R41" s="54"/>
      <c r="S41" s="87"/>
      <c r="T41" s="88">
        <f t="shared" si="2"/>
        <v>5.336</v>
      </c>
      <c r="U41" s="91">
        <v>6</v>
      </c>
      <c r="V41" s="91">
        <v>29</v>
      </c>
      <c r="W41" s="91">
        <v>6</v>
      </c>
      <c r="X41" s="91">
        <v>29</v>
      </c>
      <c r="Y41" s="91">
        <v>29</v>
      </c>
      <c r="Z41" s="96" t="s">
        <v>113</v>
      </c>
    </row>
    <row r="42" spans="1:26" ht="36">
      <c r="A42" s="49">
        <v>34</v>
      </c>
      <c r="B42" s="54" t="s">
        <v>106</v>
      </c>
      <c r="C42" s="58" t="s">
        <v>208</v>
      </c>
      <c r="D42" s="59" t="s">
        <v>209</v>
      </c>
      <c r="E42" s="62" t="s">
        <v>210</v>
      </c>
      <c r="F42" s="56" t="s">
        <v>110</v>
      </c>
      <c r="G42" s="56" t="s">
        <v>111</v>
      </c>
      <c r="H42" s="57">
        <v>43289</v>
      </c>
      <c r="I42" s="57">
        <v>43436</v>
      </c>
      <c r="J42" s="75" t="s">
        <v>192</v>
      </c>
      <c r="K42" s="78">
        <v>138</v>
      </c>
      <c r="L42" s="75">
        <v>138</v>
      </c>
      <c r="M42" s="75"/>
      <c r="N42" s="75">
        <v>138</v>
      </c>
      <c r="O42" s="54"/>
      <c r="P42" s="54"/>
      <c r="Q42" s="54"/>
      <c r="R42" s="54"/>
      <c r="S42" s="87"/>
      <c r="T42" s="88">
        <f t="shared" si="2"/>
        <v>11.040000000000001</v>
      </c>
      <c r="U42" s="91">
        <v>13</v>
      </c>
      <c r="V42" s="91">
        <v>60</v>
      </c>
      <c r="W42" s="91">
        <v>13</v>
      </c>
      <c r="X42" s="91">
        <v>60</v>
      </c>
      <c r="Y42" s="91">
        <v>60</v>
      </c>
      <c r="Z42" s="96" t="s">
        <v>113</v>
      </c>
    </row>
    <row r="43" spans="1:26" ht="42">
      <c r="A43" s="49">
        <v>35</v>
      </c>
      <c r="B43" s="54" t="s">
        <v>106</v>
      </c>
      <c r="C43" s="58" t="s">
        <v>211</v>
      </c>
      <c r="D43" s="59" t="s">
        <v>212</v>
      </c>
      <c r="E43" s="62" t="s">
        <v>213</v>
      </c>
      <c r="F43" s="56" t="s">
        <v>110</v>
      </c>
      <c r="G43" s="56" t="s">
        <v>111</v>
      </c>
      <c r="H43" s="57">
        <v>43290</v>
      </c>
      <c r="I43" s="57">
        <v>43436</v>
      </c>
      <c r="J43" s="75" t="s">
        <v>192</v>
      </c>
      <c r="K43" s="78">
        <v>116</v>
      </c>
      <c r="L43" s="75">
        <v>116</v>
      </c>
      <c r="M43" s="75"/>
      <c r="N43" s="75">
        <v>116</v>
      </c>
      <c r="O43" s="54"/>
      <c r="P43" s="54"/>
      <c r="Q43" s="54"/>
      <c r="R43" s="54"/>
      <c r="S43" s="87"/>
      <c r="T43" s="88">
        <f t="shared" si="2"/>
        <v>9.28</v>
      </c>
      <c r="U43" s="91">
        <v>11</v>
      </c>
      <c r="V43" s="91">
        <v>50</v>
      </c>
      <c r="W43" s="91">
        <v>11</v>
      </c>
      <c r="X43" s="91">
        <v>50</v>
      </c>
      <c r="Y43" s="91">
        <v>50</v>
      </c>
      <c r="Z43" s="96" t="s">
        <v>113</v>
      </c>
    </row>
    <row r="44" spans="1:26" ht="45">
      <c r="A44" s="49">
        <v>36</v>
      </c>
      <c r="B44" s="54" t="s">
        <v>106</v>
      </c>
      <c r="C44" s="58" t="s">
        <v>214</v>
      </c>
      <c r="D44" s="59" t="s">
        <v>215</v>
      </c>
      <c r="E44" s="65" t="s">
        <v>216</v>
      </c>
      <c r="F44" s="56" t="s">
        <v>110</v>
      </c>
      <c r="G44" s="56" t="s">
        <v>111</v>
      </c>
      <c r="H44" s="57">
        <v>43291</v>
      </c>
      <c r="I44" s="57">
        <v>43436</v>
      </c>
      <c r="J44" s="75" t="s">
        <v>217</v>
      </c>
      <c r="K44" s="78">
        <v>579.71</v>
      </c>
      <c r="L44" s="75">
        <v>579.71</v>
      </c>
      <c r="M44" s="75"/>
      <c r="N44" s="75">
        <v>579.71</v>
      </c>
      <c r="O44" s="54"/>
      <c r="P44" s="54"/>
      <c r="Q44" s="54"/>
      <c r="R44" s="54"/>
      <c r="S44" s="87"/>
      <c r="T44" s="88">
        <f t="shared" si="2"/>
        <v>46.3768</v>
      </c>
      <c r="U44" s="91">
        <v>56</v>
      </c>
      <c r="V44" s="91">
        <v>250</v>
      </c>
      <c r="W44" s="91">
        <v>56</v>
      </c>
      <c r="X44" s="91">
        <v>250</v>
      </c>
      <c r="Y44" s="91">
        <v>250</v>
      </c>
      <c r="Z44" s="96" t="s">
        <v>113</v>
      </c>
    </row>
    <row r="45" spans="1:26" ht="48">
      <c r="A45" s="49">
        <v>37</v>
      </c>
      <c r="B45" s="54" t="s">
        <v>106</v>
      </c>
      <c r="C45" s="58" t="s">
        <v>218</v>
      </c>
      <c r="D45" s="59" t="s">
        <v>219</v>
      </c>
      <c r="E45" s="62" t="s">
        <v>220</v>
      </c>
      <c r="F45" s="56" t="s">
        <v>110</v>
      </c>
      <c r="G45" s="56" t="s">
        <v>111</v>
      </c>
      <c r="H45" s="57">
        <v>43292</v>
      </c>
      <c r="I45" s="57">
        <v>43375</v>
      </c>
      <c r="J45" s="75" t="s">
        <v>217</v>
      </c>
      <c r="K45" s="78">
        <v>58</v>
      </c>
      <c r="L45" s="75">
        <v>58</v>
      </c>
      <c r="M45" s="75"/>
      <c r="N45" s="75">
        <v>58</v>
      </c>
      <c r="O45" s="54"/>
      <c r="P45" s="54"/>
      <c r="Q45" s="54"/>
      <c r="R45" s="54"/>
      <c r="S45" s="87"/>
      <c r="T45" s="88">
        <f t="shared" si="2"/>
        <v>4.64</v>
      </c>
      <c r="U45" s="91">
        <v>6</v>
      </c>
      <c r="V45" s="91">
        <v>25</v>
      </c>
      <c r="W45" s="91">
        <v>6</v>
      </c>
      <c r="X45" s="91">
        <v>25</v>
      </c>
      <c r="Y45" s="91">
        <v>25</v>
      </c>
      <c r="Z45" s="96" t="s">
        <v>113</v>
      </c>
    </row>
    <row r="46" spans="1:26" ht="36">
      <c r="A46" s="49">
        <v>38</v>
      </c>
      <c r="B46" s="54" t="s">
        <v>106</v>
      </c>
      <c r="C46" s="58" t="s">
        <v>221</v>
      </c>
      <c r="D46" s="59" t="s">
        <v>222</v>
      </c>
      <c r="E46" s="62" t="s">
        <v>223</v>
      </c>
      <c r="F46" s="56" t="s">
        <v>110</v>
      </c>
      <c r="G46" s="56" t="s">
        <v>111</v>
      </c>
      <c r="H46" s="57">
        <v>43293</v>
      </c>
      <c r="I46" s="57">
        <v>43375</v>
      </c>
      <c r="J46" s="75" t="s">
        <v>217</v>
      </c>
      <c r="K46" s="78">
        <v>63.8</v>
      </c>
      <c r="L46" s="75">
        <v>63.8</v>
      </c>
      <c r="M46" s="75"/>
      <c r="N46" s="75">
        <v>63.8</v>
      </c>
      <c r="O46" s="54"/>
      <c r="P46" s="54"/>
      <c r="Q46" s="54"/>
      <c r="R46" s="54"/>
      <c r="S46" s="87"/>
      <c r="T46" s="88">
        <f t="shared" si="2"/>
        <v>5.104</v>
      </c>
      <c r="U46" s="91">
        <v>6</v>
      </c>
      <c r="V46" s="91">
        <v>28</v>
      </c>
      <c r="W46" s="91">
        <v>6</v>
      </c>
      <c r="X46" s="91">
        <v>28</v>
      </c>
      <c r="Y46" s="91">
        <v>28</v>
      </c>
      <c r="Z46" s="96" t="s">
        <v>113</v>
      </c>
    </row>
    <row r="47" spans="1:26" ht="36">
      <c r="A47" s="49">
        <v>39</v>
      </c>
      <c r="B47" s="54" t="s">
        <v>106</v>
      </c>
      <c r="C47" s="58" t="s">
        <v>224</v>
      </c>
      <c r="D47" s="59" t="s">
        <v>122</v>
      </c>
      <c r="E47" s="62" t="s">
        <v>225</v>
      </c>
      <c r="F47" s="56" t="s">
        <v>110</v>
      </c>
      <c r="G47" s="56" t="s">
        <v>111</v>
      </c>
      <c r="H47" s="57">
        <v>43294</v>
      </c>
      <c r="I47" s="57">
        <v>43436</v>
      </c>
      <c r="J47" s="75" t="s">
        <v>217</v>
      </c>
      <c r="K47" s="78">
        <v>145</v>
      </c>
      <c r="L47" s="75">
        <v>145</v>
      </c>
      <c r="M47" s="75"/>
      <c r="N47" s="75">
        <v>145</v>
      </c>
      <c r="O47" s="54"/>
      <c r="P47" s="54"/>
      <c r="Q47" s="54"/>
      <c r="R47" s="54"/>
      <c r="S47" s="87"/>
      <c r="T47" s="88">
        <f t="shared" si="2"/>
        <v>11.6</v>
      </c>
      <c r="U47" s="91">
        <v>14</v>
      </c>
      <c r="V47" s="91">
        <v>63</v>
      </c>
      <c r="W47" s="91">
        <v>14</v>
      </c>
      <c r="X47" s="91">
        <v>63</v>
      </c>
      <c r="Y47" s="91">
        <v>63</v>
      </c>
      <c r="Z47" s="96" t="s">
        <v>113</v>
      </c>
    </row>
    <row r="48" spans="1:26" ht="52.5">
      <c r="A48" s="49">
        <v>40</v>
      </c>
      <c r="B48" s="54" t="s">
        <v>106</v>
      </c>
      <c r="C48" s="58" t="s">
        <v>226</v>
      </c>
      <c r="D48" s="59" t="s">
        <v>227</v>
      </c>
      <c r="E48" s="62" t="s">
        <v>228</v>
      </c>
      <c r="F48" s="56" t="s">
        <v>110</v>
      </c>
      <c r="G48" s="56" t="s">
        <v>111</v>
      </c>
      <c r="H48" s="57">
        <v>43295</v>
      </c>
      <c r="I48" s="57">
        <v>43436</v>
      </c>
      <c r="J48" s="75" t="s">
        <v>217</v>
      </c>
      <c r="K48" s="78">
        <v>72.5</v>
      </c>
      <c r="L48" s="75">
        <v>72.5</v>
      </c>
      <c r="M48" s="75"/>
      <c r="N48" s="75">
        <v>72.5</v>
      </c>
      <c r="O48" s="54"/>
      <c r="P48" s="54"/>
      <c r="Q48" s="54"/>
      <c r="R48" s="54"/>
      <c r="S48" s="87"/>
      <c r="T48" s="88">
        <f t="shared" si="2"/>
        <v>5.8</v>
      </c>
      <c r="U48" s="91">
        <v>7</v>
      </c>
      <c r="V48" s="91">
        <v>31</v>
      </c>
      <c r="W48" s="91">
        <v>7</v>
      </c>
      <c r="X48" s="91">
        <v>31</v>
      </c>
      <c r="Y48" s="91">
        <v>31</v>
      </c>
      <c r="Z48" s="96" t="s">
        <v>113</v>
      </c>
    </row>
    <row r="49" spans="1:26" ht="42">
      <c r="A49" s="49">
        <v>41</v>
      </c>
      <c r="B49" s="54" t="s">
        <v>106</v>
      </c>
      <c r="C49" s="58" t="s">
        <v>229</v>
      </c>
      <c r="D49" s="59" t="s">
        <v>131</v>
      </c>
      <c r="E49" s="62" t="s">
        <v>230</v>
      </c>
      <c r="F49" s="56" t="s">
        <v>110</v>
      </c>
      <c r="G49" s="56" t="s">
        <v>111</v>
      </c>
      <c r="H49" s="57">
        <v>43296</v>
      </c>
      <c r="I49" s="57">
        <v>43436</v>
      </c>
      <c r="J49" s="75" t="s">
        <v>217</v>
      </c>
      <c r="K49" s="78">
        <v>254.91</v>
      </c>
      <c r="L49" s="75">
        <v>254.91</v>
      </c>
      <c r="M49" s="75"/>
      <c r="N49" s="75">
        <v>254.91</v>
      </c>
      <c r="O49" s="54"/>
      <c r="P49" s="54"/>
      <c r="Q49" s="54"/>
      <c r="R49" s="54"/>
      <c r="S49" s="87"/>
      <c r="T49" s="88">
        <f t="shared" si="2"/>
        <v>20.3928</v>
      </c>
      <c r="U49" s="91">
        <v>24</v>
      </c>
      <c r="V49" s="91">
        <v>110</v>
      </c>
      <c r="W49" s="91">
        <v>24</v>
      </c>
      <c r="X49" s="91">
        <v>110</v>
      </c>
      <c r="Y49" s="91">
        <v>110</v>
      </c>
      <c r="Z49" s="96" t="s">
        <v>113</v>
      </c>
    </row>
    <row r="50" spans="1:26" ht="42">
      <c r="A50" s="49">
        <v>42</v>
      </c>
      <c r="B50" s="54" t="s">
        <v>106</v>
      </c>
      <c r="C50" s="58" t="s">
        <v>231</v>
      </c>
      <c r="D50" s="59" t="s">
        <v>131</v>
      </c>
      <c r="E50" s="62" t="s">
        <v>232</v>
      </c>
      <c r="F50" s="56" t="s">
        <v>110</v>
      </c>
      <c r="G50" s="56" t="s">
        <v>111</v>
      </c>
      <c r="H50" s="57">
        <v>43297</v>
      </c>
      <c r="I50" s="57">
        <v>43436</v>
      </c>
      <c r="J50" s="75" t="s">
        <v>217</v>
      </c>
      <c r="K50" s="78">
        <v>389.18</v>
      </c>
      <c r="L50" s="75">
        <v>389.18</v>
      </c>
      <c r="M50" s="75"/>
      <c r="N50" s="75">
        <v>389.18</v>
      </c>
      <c r="O50" s="54"/>
      <c r="P50" s="54"/>
      <c r="Q50" s="54"/>
      <c r="R50" s="54"/>
      <c r="S50" s="87"/>
      <c r="T50" s="88">
        <f t="shared" si="2"/>
        <v>31.134400000000003</v>
      </c>
      <c r="U50" s="91">
        <v>37</v>
      </c>
      <c r="V50" s="91">
        <v>168</v>
      </c>
      <c r="W50" s="91">
        <v>37</v>
      </c>
      <c r="X50" s="91">
        <v>168</v>
      </c>
      <c r="Y50" s="91">
        <v>168</v>
      </c>
      <c r="Z50" s="96" t="s">
        <v>113</v>
      </c>
    </row>
    <row r="51" spans="1:26" ht="63">
      <c r="A51" s="49">
        <v>43</v>
      </c>
      <c r="B51" s="54" t="s">
        <v>106</v>
      </c>
      <c r="C51" s="58" t="s">
        <v>233</v>
      </c>
      <c r="D51" s="59" t="s">
        <v>234</v>
      </c>
      <c r="E51" s="62" t="s">
        <v>235</v>
      </c>
      <c r="F51" s="56" t="s">
        <v>110</v>
      </c>
      <c r="G51" s="56" t="s">
        <v>111</v>
      </c>
      <c r="H51" s="57">
        <v>43298</v>
      </c>
      <c r="I51" s="57">
        <v>43436</v>
      </c>
      <c r="J51" s="75" t="s">
        <v>217</v>
      </c>
      <c r="K51" s="78">
        <v>43.5</v>
      </c>
      <c r="L51" s="75">
        <v>43.5</v>
      </c>
      <c r="M51" s="75"/>
      <c r="N51" s="75">
        <v>43.5</v>
      </c>
      <c r="O51" s="54"/>
      <c r="P51" s="54"/>
      <c r="Q51" s="54"/>
      <c r="R51" s="54"/>
      <c r="S51" s="87"/>
      <c r="T51" s="88">
        <f t="shared" si="2"/>
        <v>3.48</v>
      </c>
      <c r="U51" s="91">
        <v>4</v>
      </c>
      <c r="V51" s="91">
        <v>19</v>
      </c>
      <c r="W51" s="91">
        <v>4</v>
      </c>
      <c r="X51" s="91">
        <v>19</v>
      </c>
      <c r="Y51" s="91">
        <v>19</v>
      </c>
      <c r="Z51" s="96" t="s">
        <v>113</v>
      </c>
    </row>
    <row r="52" spans="1:26" ht="36">
      <c r="A52" s="49">
        <v>44</v>
      </c>
      <c r="B52" s="54" t="s">
        <v>106</v>
      </c>
      <c r="C52" s="63" t="s">
        <v>236</v>
      </c>
      <c r="D52" s="59" t="s">
        <v>237</v>
      </c>
      <c r="E52" s="62" t="s">
        <v>238</v>
      </c>
      <c r="F52" s="56" t="s">
        <v>110</v>
      </c>
      <c r="G52" s="56" t="s">
        <v>111</v>
      </c>
      <c r="H52" s="57">
        <v>43299</v>
      </c>
      <c r="I52" s="57">
        <v>43436</v>
      </c>
      <c r="J52" s="75" t="s">
        <v>239</v>
      </c>
      <c r="K52" s="78">
        <v>34.8</v>
      </c>
      <c r="L52" s="75">
        <v>34.8</v>
      </c>
      <c r="M52" s="75">
        <v>34.8</v>
      </c>
      <c r="N52" s="75"/>
      <c r="O52" s="54"/>
      <c r="P52" s="54"/>
      <c r="Q52" s="54"/>
      <c r="R52" s="54"/>
      <c r="S52" s="87"/>
      <c r="T52" s="88">
        <f t="shared" si="2"/>
        <v>2.784</v>
      </c>
      <c r="U52" s="91">
        <v>3</v>
      </c>
      <c r="V52" s="91">
        <v>15</v>
      </c>
      <c r="W52" s="91">
        <v>3</v>
      </c>
      <c r="X52" s="91">
        <v>15</v>
      </c>
      <c r="Y52" s="91">
        <v>15</v>
      </c>
      <c r="Z52" s="96" t="s">
        <v>113</v>
      </c>
    </row>
    <row r="53" spans="1:26" ht="48">
      <c r="A53" s="49">
        <v>45</v>
      </c>
      <c r="B53" s="54" t="s">
        <v>106</v>
      </c>
      <c r="C53" s="58" t="s">
        <v>240</v>
      </c>
      <c r="D53" s="58" t="s">
        <v>241</v>
      </c>
      <c r="E53" s="62" t="s">
        <v>242</v>
      </c>
      <c r="F53" s="56" t="s">
        <v>110</v>
      </c>
      <c r="G53" s="56" t="s">
        <v>111</v>
      </c>
      <c r="H53" s="57">
        <v>43300</v>
      </c>
      <c r="I53" s="57">
        <v>43436</v>
      </c>
      <c r="J53" s="75" t="s">
        <v>239</v>
      </c>
      <c r="K53" s="78">
        <v>232</v>
      </c>
      <c r="L53" s="75">
        <v>232</v>
      </c>
      <c r="M53" s="75">
        <v>232</v>
      </c>
      <c r="N53" s="75"/>
      <c r="O53" s="54"/>
      <c r="P53" s="54"/>
      <c r="Q53" s="54"/>
      <c r="R53" s="54"/>
      <c r="S53" s="87"/>
      <c r="T53" s="88">
        <f t="shared" si="2"/>
        <v>18.56</v>
      </c>
      <c r="U53" s="91">
        <v>22</v>
      </c>
      <c r="V53" s="91">
        <v>100</v>
      </c>
      <c r="W53" s="91">
        <v>22</v>
      </c>
      <c r="X53" s="91">
        <v>100</v>
      </c>
      <c r="Y53" s="91">
        <v>100</v>
      </c>
      <c r="Z53" s="96" t="s">
        <v>113</v>
      </c>
    </row>
    <row r="54" spans="1:26" ht="36">
      <c r="A54" s="49">
        <v>46</v>
      </c>
      <c r="B54" s="54" t="s">
        <v>106</v>
      </c>
      <c r="C54" s="58" t="s">
        <v>243</v>
      </c>
      <c r="D54" s="58" t="s">
        <v>148</v>
      </c>
      <c r="E54" s="62" t="s">
        <v>244</v>
      </c>
      <c r="F54" s="56" t="s">
        <v>110</v>
      </c>
      <c r="G54" s="56" t="s">
        <v>111</v>
      </c>
      <c r="H54" s="57">
        <v>43301</v>
      </c>
      <c r="I54" s="57">
        <v>43436</v>
      </c>
      <c r="J54" s="75" t="s">
        <v>239</v>
      </c>
      <c r="K54" s="78">
        <v>121.8</v>
      </c>
      <c r="L54" s="75">
        <v>121.8</v>
      </c>
      <c r="M54" s="75">
        <v>121.8</v>
      </c>
      <c r="N54" s="75"/>
      <c r="O54" s="54"/>
      <c r="P54" s="54"/>
      <c r="Q54" s="54"/>
      <c r="R54" s="54"/>
      <c r="S54" s="87"/>
      <c r="T54" s="88">
        <f t="shared" si="2"/>
        <v>9.744</v>
      </c>
      <c r="U54" s="91">
        <v>12</v>
      </c>
      <c r="V54" s="91">
        <v>53</v>
      </c>
      <c r="W54" s="91">
        <v>12</v>
      </c>
      <c r="X54" s="91">
        <v>53</v>
      </c>
      <c r="Y54" s="91">
        <v>53</v>
      </c>
      <c r="Z54" s="96" t="s">
        <v>113</v>
      </c>
    </row>
    <row r="55" spans="1:26" ht="36">
      <c r="A55" s="49">
        <v>47</v>
      </c>
      <c r="B55" s="54" t="s">
        <v>106</v>
      </c>
      <c r="C55" s="63" t="s">
        <v>245</v>
      </c>
      <c r="D55" s="63" t="s">
        <v>246</v>
      </c>
      <c r="E55" s="62" t="s">
        <v>247</v>
      </c>
      <c r="F55" s="56" t="s">
        <v>110</v>
      </c>
      <c r="G55" s="56" t="s">
        <v>111</v>
      </c>
      <c r="H55" s="57">
        <v>43302</v>
      </c>
      <c r="I55" s="57">
        <v>43436</v>
      </c>
      <c r="J55" s="75" t="s">
        <v>239</v>
      </c>
      <c r="K55" s="78">
        <v>174</v>
      </c>
      <c r="L55" s="75">
        <v>174</v>
      </c>
      <c r="M55" s="75">
        <v>174</v>
      </c>
      <c r="N55" s="75"/>
      <c r="O55" s="54"/>
      <c r="P55" s="54"/>
      <c r="Q55" s="54"/>
      <c r="R55" s="54"/>
      <c r="S55" s="87"/>
      <c r="T55" s="88">
        <f t="shared" si="2"/>
        <v>13.92</v>
      </c>
      <c r="U55" s="91">
        <v>17</v>
      </c>
      <c r="V55" s="91">
        <v>75</v>
      </c>
      <c r="W55" s="91">
        <v>17</v>
      </c>
      <c r="X55" s="91">
        <v>75</v>
      </c>
      <c r="Y55" s="91">
        <v>75</v>
      </c>
      <c r="Z55" s="96" t="s">
        <v>113</v>
      </c>
    </row>
    <row r="56" spans="1:26" ht="63">
      <c r="A56" s="49">
        <v>48</v>
      </c>
      <c r="B56" s="54" t="s">
        <v>106</v>
      </c>
      <c r="C56" s="58" t="s">
        <v>248</v>
      </c>
      <c r="D56" s="58" t="s">
        <v>249</v>
      </c>
      <c r="E56" s="62" t="s">
        <v>250</v>
      </c>
      <c r="F56" s="56" t="s">
        <v>110</v>
      </c>
      <c r="G56" s="56" t="s">
        <v>111</v>
      </c>
      <c r="H56" s="57">
        <v>43303</v>
      </c>
      <c r="I56" s="57">
        <v>43436</v>
      </c>
      <c r="J56" s="75" t="s">
        <v>239</v>
      </c>
      <c r="K56" s="78">
        <v>92.8</v>
      </c>
      <c r="L56" s="75">
        <v>92.8</v>
      </c>
      <c r="M56" s="75">
        <v>92.8</v>
      </c>
      <c r="N56" s="75"/>
      <c r="O56" s="54"/>
      <c r="P56" s="54"/>
      <c r="Q56" s="54"/>
      <c r="R56" s="54"/>
      <c r="S56" s="87"/>
      <c r="T56" s="88">
        <f t="shared" si="2"/>
        <v>7.4239999999999995</v>
      </c>
      <c r="U56" s="91">
        <v>9</v>
      </c>
      <c r="V56" s="91">
        <v>40</v>
      </c>
      <c r="W56" s="91">
        <v>9</v>
      </c>
      <c r="X56" s="91">
        <v>40</v>
      </c>
      <c r="Y56" s="91">
        <v>40</v>
      </c>
      <c r="Z56" s="96" t="s">
        <v>113</v>
      </c>
    </row>
    <row r="57" spans="1:26" ht="42">
      <c r="A57" s="49">
        <v>49</v>
      </c>
      <c r="B57" s="54" t="s">
        <v>106</v>
      </c>
      <c r="C57" s="64" t="s">
        <v>251</v>
      </c>
      <c r="D57" s="66" t="s">
        <v>106</v>
      </c>
      <c r="E57" s="62" t="s">
        <v>252</v>
      </c>
      <c r="F57" s="56" t="s">
        <v>110</v>
      </c>
      <c r="G57" s="56" t="s">
        <v>111</v>
      </c>
      <c r="H57" s="57">
        <v>43304</v>
      </c>
      <c r="I57" s="57">
        <v>43436</v>
      </c>
      <c r="J57" s="75" t="s">
        <v>239</v>
      </c>
      <c r="K57" s="78">
        <v>290</v>
      </c>
      <c r="L57" s="75">
        <v>290</v>
      </c>
      <c r="M57" s="75">
        <v>290</v>
      </c>
      <c r="N57" s="75"/>
      <c r="O57" s="54"/>
      <c r="P57" s="54"/>
      <c r="Q57" s="54"/>
      <c r="R57" s="54"/>
      <c r="S57" s="87"/>
      <c r="T57" s="88">
        <f t="shared" si="2"/>
        <v>23.2</v>
      </c>
      <c r="U57" s="91">
        <v>28</v>
      </c>
      <c r="V57" s="91">
        <v>125</v>
      </c>
      <c r="W57" s="91">
        <v>28</v>
      </c>
      <c r="X57" s="91">
        <v>125</v>
      </c>
      <c r="Y57" s="91">
        <v>125</v>
      </c>
      <c r="Z57" s="96" t="s">
        <v>113</v>
      </c>
    </row>
    <row r="58" spans="1:26" ht="48">
      <c r="A58" s="49">
        <v>50</v>
      </c>
      <c r="B58" s="54" t="s">
        <v>106</v>
      </c>
      <c r="C58" s="64" t="s">
        <v>253</v>
      </c>
      <c r="D58" s="66" t="s">
        <v>254</v>
      </c>
      <c r="E58" s="62" t="s">
        <v>255</v>
      </c>
      <c r="F58" s="56" t="s">
        <v>110</v>
      </c>
      <c r="G58" s="56" t="s">
        <v>111</v>
      </c>
      <c r="H58" s="57">
        <v>43358</v>
      </c>
      <c r="I58" s="57">
        <v>43436</v>
      </c>
      <c r="J58" s="75" t="s">
        <v>239</v>
      </c>
      <c r="K58" s="78">
        <v>1160</v>
      </c>
      <c r="L58" s="75">
        <v>1160</v>
      </c>
      <c r="M58" s="75">
        <v>1160</v>
      </c>
      <c r="N58" s="75"/>
      <c r="O58" s="54"/>
      <c r="P58" s="54"/>
      <c r="Q58" s="54"/>
      <c r="R58" s="54"/>
      <c r="S58" s="87"/>
      <c r="T58" s="88">
        <f t="shared" si="2"/>
        <v>92.8</v>
      </c>
      <c r="U58" s="91">
        <v>300</v>
      </c>
      <c r="V58" s="91">
        <v>300</v>
      </c>
      <c r="W58" s="91">
        <v>300</v>
      </c>
      <c r="X58" s="91">
        <v>300</v>
      </c>
      <c r="Y58" s="91">
        <v>300</v>
      </c>
      <c r="Z58" s="96" t="s">
        <v>113</v>
      </c>
    </row>
    <row r="59" spans="1:26" ht="36">
      <c r="A59" s="49">
        <v>51</v>
      </c>
      <c r="B59" s="54" t="s">
        <v>106</v>
      </c>
      <c r="C59" s="63" t="s">
        <v>256</v>
      </c>
      <c r="D59" s="63" t="s">
        <v>257</v>
      </c>
      <c r="E59" s="62" t="s">
        <v>258</v>
      </c>
      <c r="F59" s="56" t="s">
        <v>110</v>
      </c>
      <c r="G59" s="56" t="s">
        <v>111</v>
      </c>
      <c r="H59" s="57">
        <v>43306</v>
      </c>
      <c r="I59" s="57">
        <v>43436</v>
      </c>
      <c r="J59" s="75" t="s">
        <v>239</v>
      </c>
      <c r="K59" s="78">
        <v>110.2</v>
      </c>
      <c r="L59" s="75">
        <v>110.2</v>
      </c>
      <c r="M59" s="75">
        <v>110.2</v>
      </c>
      <c r="N59" s="75"/>
      <c r="O59" s="54"/>
      <c r="P59" s="54"/>
      <c r="Q59" s="54"/>
      <c r="R59" s="54"/>
      <c r="S59" s="87"/>
      <c r="T59" s="88">
        <f t="shared" si="2"/>
        <v>8.816</v>
      </c>
      <c r="U59" s="91">
        <v>11</v>
      </c>
      <c r="V59" s="91">
        <v>48</v>
      </c>
      <c r="W59" s="91">
        <v>11</v>
      </c>
      <c r="X59" s="91">
        <v>48</v>
      </c>
      <c r="Y59" s="91">
        <v>48</v>
      </c>
      <c r="Z59" s="96" t="s">
        <v>113</v>
      </c>
    </row>
    <row r="60" spans="1:26" ht="63">
      <c r="A60" s="49">
        <v>52</v>
      </c>
      <c r="B60" s="54" t="s">
        <v>106</v>
      </c>
      <c r="C60" s="63" t="s">
        <v>259</v>
      </c>
      <c r="D60" s="63" t="s">
        <v>106</v>
      </c>
      <c r="E60" s="62" t="s">
        <v>260</v>
      </c>
      <c r="F60" s="56" t="s">
        <v>110</v>
      </c>
      <c r="G60" s="56" t="s">
        <v>111</v>
      </c>
      <c r="H60" s="57">
        <v>43358</v>
      </c>
      <c r="I60" s="57">
        <v>43436</v>
      </c>
      <c r="J60" s="75" t="s">
        <v>239</v>
      </c>
      <c r="K60" s="78">
        <v>608.59</v>
      </c>
      <c r="L60" s="75">
        <v>608.59</v>
      </c>
      <c r="M60" s="75">
        <v>608.59</v>
      </c>
      <c r="N60" s="75"/>
      <c r="O60" s="54"/>
      <c r="P60" s="54"/>
      <c r="Q60" s="54"/>
      <c r="R60" s="54"/>
      <c r="S60" s="87"/>
      <c r="T60" s="88">
        <f t="shared" si="2"/>
        <v>48.687200000000004</v>
      </c>
      <c r="U60" s="91">
        <v>56</v>
      </c>
      <c r="V60" s="91">
        <v>250</v>
      </c>
      <c r="W60" s="91">
        <v>56</v>
      </c>
      <c r="X60" s="91">
        <v>250</v>
      </c>
      <c r="Y60" s="91">
        <v>250</v>
      </c>
      <c r="Z60" s="96" t="s">
        <v>113</v>
      </c>
    </row>
    <row r="61" spans="1:26" ht="27.75" customHeight="1">
      <c r="A61" s="67"/>
      <c r="B61" s="68" t="s">
        <v>261</v>
      </c>
      <c r="C61" s="69"/>
      <c r="D61" s="70"/>
      <c r="E61" s="71"/>
      <c r="F61" s="56"/>
      <c r="G61" s="56"/>
      <c r="H61" s="57"/>
      <c r="I61" s="57"/>
      <c r="J61" s="75"/>
      <c r="K61" s="78">
        <v>207.1</v>
      </c>
      <c r="L61" s="75"/>
      <c r="M61" s="75"/>
      <c r="N61" s="75"/>
      <c r="O61" s="54"/>
      <c r="P61" s="54">
        <v>207.1</v>
      </c>
      <c r="Q61" s="54"/>
      <c r="R61" s="54"/>
      <c r="S61" s="87"/>
      <c r="T61" s="88"/>
      <c r="U61" s="91"/>
      <c r="V61" s="91"/>
      <c r="W61" s="91"/>
      <c r="X61" s="91"/>
      <c r="Y61" s="91"/>
      <c r="Z61" s="96"/>
    </row>
    <row r="62" spans="1:26" ht="72">
      <c r="A62" s="49">
        <v>53</v>
      </c>
      <c r="B62" s="54" t="s">
        <v>106</v>
      </c>
      <c r="C62" s="72" t="s">
        <v>262</v>
      </c>
      <c r="D62" s="73" t="s">
        <v>131</v>
      </c>
      <c r="E62" s="74" t="s">
        <v>263</v>
      </c>
      <c r="F62" s="56" t="s">
        <v>110</v>
      </c>
      <c r="G62" s="56" t="s">
        <v>111</v>
      </c>
      <c r="H62" s="57">
        <v>43375</v>
      </c>
      <c r="I62" s="57">
        <v>43436</v>
      </c>
      <c r="J62" s="56" t="s">
        <v>264</v>
      </c>
      <c r="K62" s="54">
        <v>52.3</v>
      </c>
      <c r="L62" s="75"/>
      <c r="M62" s="75"/>
      <c r="N62" s="75"/>
      <c r="O62" s="54"/>
      <c r="P62" s="54">
        <v>52.3</v>
      </c>
      <c r="Q62" s="54"/>
      <c r="R62" s="92"/>
      <c r="S62" s="75"/>
      <c r="T62" s="88">
        <f>L62*0.08</f>
        <v>0</v>
      </c>
      <c r="U62" s="93">
        <v>9</v>
      </c>
      <c r="V62" s="94">
        <v>27</v>
      </c>
      <c r="W62" s="93">
        <v>9</v>
      </c>
      <c r="X62" s="94">
        <v>27</v>
      </c>
      <c r="Y62" s="86">
        <v>0</v>
      </c>
      <c r="Z62" s="97"/>
    </row>
    <row r="63" spans="1:26" ht="54" customHeight="1">
      <c r="A63" s="49">
        <v>54</v>
      </c>
      <c r="B63" s="54" t="s">
        <v>106</v>
      </c>
      <c r="C63" s="72"/>
      <c r="D63" s="75" t="s">
        <v>265</v>
      </c>
      <c r="E63" s="74" t="s">
        <v>266</v>
      </c>
      <c r="F63" s="56" t="s">
        <v>110</v>
      </c>
      <c r="G63" s="56" t="s">
        <v>111</v>
      </c>
      <c r="H63" s="57">
        <v>43375</v>
      </c>
      <c r="I63" s="57">
        <v>43436</v>
      </c>
      <c r="J63" s="56" t="s">
        <v>264</v>
      </c>
      <c r="K63" s="54">
        <v>154.8</v>
      </c>
      <c r="L63" s="81"/>
      <c r="M63" s="75"/>
      <c r="N63" s="75"/>
      <c r="O63" s="54"/>
      <c r="P63" s="54">
        <v>154.8</v>
      </c>
      <c r="Q63" s="54"/>
      <c r="R63" s="92"/>
      <c r="S63" s="75"/>
      <c r="T63" s="88"/>
      <c r="U63" s="93">
        <v>516</v>
      </c>
      <c r="V63" s="94">
        <v>516</v>
      </c>
      <c r="W63" s="93">
        <v>516</v>
      </c>
      <c r="X63" s="94">
        <v>516</v>
      </c>
      <c r="Y63" s="93"/>
      <c r="Z63" s="97"/>
    </row>
    <row r="64" spans="1:26" ht="22.5" customHeight="1">
      <c r="A64" s="49"/>
      <c r="B64" s="49" t="s">
        <v>267</v>
      </c>
      <c r="C64" s="53"/>
      <c r="D64" s="53"/>
      <c r="E64" s="74"/>
      <c r="F64" s="75"/>
      <c r="G64" s="56"/>
      <c r="H64" s="57"/>
      <c r="I64" s="57"/>
      <c r="J64" s="76"/>
      <c r="K64" s="76">
        <f>SUM(K65:K66)</f>
        <v>2638</v>
      </c>
      <c r="L64" s="76">
        <f>SUM(L65:L66)</f>
        <v>2638</v>
      </c>
      <c r="M64" s="76">
        <f>SUM(M65:M66)</f>
        <v>2638</v>
      </c>
      <c r="N64" s="76"/>
      <c r="O64" s="76">
        <f aca="true" t="shared" si="3" ref="O64:Y64">SUM(O65:O66)</f>
        <v>0</v>
      </c>
      <c r="P64" s="76">
        <f t="shared" si="3"/>
        <v>0</v>
      </c>
      <c r="Q64" s="76">
        <f t="shared" si="3"/>
        <v>0</v>
      </c>
      <c r="R64" s="76">
        <f t="shared" si="3"/>
        <v>0</v>
      </c>
      <c r="S64" s="76">
        <f t="shared" si="3"/>
        <v>0</v>
      </c>
      <c r="T64" s="86">
        <f t="shared" si="3"/>
        <v>0</v>
      </c>
      <c r="U64" s="86">
        <f t="shared" si="3"/>
        <v>2355</v>
      </c>
      <c r="V64" s="86">
        <f t="shared" si="3"/>
        <v>8073</v>
      </c>
      <c r="W64" s="86">
        <f t="shared" si="3"/>
        <v>2355</v>
      </c>
      <c r="X64" s="86">
        <f t="shared" si="3"/>
        <v>8073</v>
      </c>
      <c r="Y64" s="86">
        <f t="shared" si="3"/>
        <v>0</v>
      </c>
      <c r="Z64" s="97"/>
    </row>
    <row r="65" spans="1:26" ht="57" customHeight="1">
      <c r="A65" s="49">
        <v>1</v>
      </c>
      <c r="B65" s="75" t="s">
        <v>106</v>
      </c>
      <c r="C65" s="72" t="s">
        <v>268</v>
      </c>
      <c r="D65" s="73" t="s">
        <v>269</v>
      </c>
      <c r="E65" s="74" t="s">
        <v>270</v>
      </c>
      <c r="F65" s="75" t="s">
        <v>271</v>
      </c>
      <c r="G65" s="56" t="s">
        <v>272</v>
      </c>
      <c r="H65" s="57">
        <v>43617</v>
      </c>
      <c r="I65" s="57">
        <v>43800</v>
      </c>
      <c r="J65" s="56" t="s">
        <v>273</v>
      </c>
      <c r="K65" s="56">
        <v>2553</v>
      </c>
      <c r="L65" s="56">
        <v>2553</v>
      </c>
      <c r="M65" s="56">
        <v>2553</v>
      </c>
      <c r="N65" s="56"/>
      <c r="O65" s="103"/>
      <c r="P65" s="103"/>
      <c r="Q65" s="103"/>
      <c r="R65" s="92"/>
      <c r="S65" s="75"/>
      <c r="T65" s="88"/>
      <c r="U65" s="93">
        <f>495+665+610+266</f>
        <v>2036</v>
      </c>
      <c r="V65" s="94">
        <f>1586+2655+2389+1124</f>
        <v>7754</v>
      </c>
      <c r="W65" s="93">
        <v>2036</v>
      </c>
      <c r="X65" s="94">
        <v>7754</v>
      </c>
      <c r="Y65" s="93"/>
      <c r="Z65" s="97"/>
    </row>
    <row r="66" spans="1:26" ht="42" customHeight="1">
      <c r="A66" s="49">
        <v>2</v>
      </c>
      <c r="B66" s="75" t="s">
        <v>106</v>
      </c>
      <c r="C66" s="98" t="s">
        <v>274</v>
      </c>
      <c r="D66" s="75" t="s">
        <v>265</v>
      </c>
      <c r="E66" s="74" t="s">
        <v>275</v>
      </c>
      <c r="F66" s="75" t="s">
        <v>276</v>
      </c>
      <c r="G66" s="56" t="s">
        <v>277</v>
      </c>
      <c r="H66" s="57">
        <v>43344</v>
      </c>
      <c r="I66" s="57">
        <v>43435</v>
      </c>
      <c r="J66" s="56" t="s">
        <v>278</v>
      </c>
      <c r="K66" s="56">
        <v>85</v>
      </c>
      <c r="L66" s="56">
        <v>85</v>
      </c>
      <c r="M66" s="56">
        <v>85</v>
      </c>
      <c r="N66" s="56"/>
      <c r="O66" s="103"/>
      <c r="P66" s="103"/>
      <c r="Q66" s="103"/>
      <c r="R66" s="92"/>
      <c r="S66" s="75"/>
      <c r="T66" s="88"/>
      <c r="U66" s="93">
        <v>319</v>
      </c>
      <c r="V66" s="94">
        <v>319</v>
      </c>
      <c r="W66" s="93">
        <v>319</v>
      </c>
      <c r="X66" s="94">
        <v>319</v>
      </c>
      <c r="Y66" s="93"/>
      <c r="Z66" s="97"/>
    </row>
    <row r="67" spans="1:26" ht="16.5" customHeight="1">
      <c r="A67" s="49"/>
      <c r="B67" s="75"/>
      <c r="C67" s="98"/>
      <c r="D67" s="75"/>
      <c r="E67" s="74"/>
      <c r="F67" s="75"/>
      <c r="G67" s="56"/>
      <c r="H67" s="57"/>
      <c r="I67" s="57"/>
      <c r="J67" s="56"/>
      <c r="K67" s="56"/>
      <c r="L67" s="104"/>
      <c r="M67" s="75"/>
      <c r="N67" s="75"/>
      <c r="O67" s="103"/>
      <c r="P67" s="103"/>
      <c r="Q67" s="103"/>
      <c r="R67" s="92"/>
      <c r="S67" s="75"/>
      <c r="T67" s="88"/>
      <c r="U67" s="93"/>
      <c r="V67" s="94"/>
      <c r="W67" s="93"/>
      <c r="X67" s="94"/>
      <c r="Y67" s="93"/>
      <c r="Z67" s="97"/>
    </row>
    <row r="68" spans="1:26" ht="33" customHeight="1">
      <c r="A68" s="49"/>
      <c r="B68" s="49" t="s">
        <v>279</v>
      </c>
      <c r="C68" s="53"/>
      <c r="D68" s="53"/>
      <c r="E68" s="74" t="s">
        <v>280</v>
      </c>
      <c r="F68" s="75"/>
      <c r="G68" s="56"/>
      <c r="H68" s="57"/>
      <c r="I68" s="57"/>
      <c r="J68" s="76"/>
      <c r="K68" s="76">
        <f>SUM(K69:K79)</f>
        <v>5820.85</v>
      </c>
      <c r="L68" s="76">
        <f>SUM(L69:L79)</f>
        <v>5820.85</v>
      </c>
      <c r="M68" s="76">
        <f>SUM(M69:M79)</f>
        <v>5820.85</v>
      </c>
      <c r="N68" s="76"/>
      <c r="O68" s="76">
        <f aca="true" t="shared" si="4" ref="O68:Y68">SUM(O69:O79)</f>
        <v>0</v>
      </c>
      <c r="P68" s="76">
        <f t="shared" si="4"/>
        <v>0</v>
      </c>
      <c r="Q68" s="76">
        <f t="shared" si="4"/>
        <v>0</v>
      </c>
      <c r="R68" s="76">
        <f t="shared" si="4"/>
        <v>0</v>
      </c>
      <c r="S68" s="76">
        <f t="shared" si="4"/>
        <v>0</v>
      </c>
      <c r="T68" s="86">
        <f t="shared" si="4"/>
        <v>0</v>
      </c>
      <c r="U68" s="86">
        <f t="shared" si="4"/>
        <v>8563</v>
      </c>
      <c r="V68" s="86">
        <f t="shared" si="4"/>
        <v>16631</v>
      </c>
      <c r="W68" s="86">
        <f t="shared" si="4"/>
        <v>0</v>
      </c>
      <c r="X68" s="86">
        <f t="shared" si="4"/>
        <v>7604</v>
      </c>
      <c r="Y68" s="86">
        <f t="shared" si="4"/>
        <v>0</v>
      </c>
      <c r="Z68" s="97"/>
    </row>
    <row r="69" spans="1:26" ht="51.75" customHeight="1">
      <c r="A69" s="49">
        <v>1</v>
      </c>
      <c r="B69" s="75" t="s">
        <v>106</v>
      </c>
      <c r="C69" s="98" t="s">
        <v>281</v>
      </c>
      <c r="D69" s="75" t="s">
        <v>282</v>
      </c>
      <c r="E69" s="74" t="s">
        <v>283</v>
      </c>
      <c r="F69" s="75" t="s">
        <v>284</v>
      </c>
      <c r="G69" s="56" t="s">
        <v>285</v>
      </c>
      <c r="H69" s="57">
        <v>43313</v>
      </c>
      <c r="I69" s="57"/>
      <c r="J69" s="56" t="s">
        <v>286</v>
      </c>
      <c r="K69" s="56">
        <v>710.5</v>
      </c>
      <c r="L69" s="56">
        <v>710.5</v>
      </c>
      <c r="M69" s="56">
        <v>710.5</v>
      </c>
      <c r="N69" s="56"/>
      <c r="O69" s="103"/>
      <c r="P69" s="103"/>
      <c r="Q69" s="103"/>
      <c r="R69" s="92"/>
      <c r="S69" s="75"/>
      <c r="T69" s="88"/>
      <c r="U69" s="93">
        <v>1165</v>
      </c>
      <c r="V69" s="94">
        <v>2030</v>
      </c>
      <c r="W69" s="93"/>
      <c r="X69" s="94">
        <v>803</v>
      </c>
      <c r="Y69" s="93"/>
      <c r="Z69" s="97"/>
    </row>
    <row r="70" spans="1:26" ht="54.75" customHeight="1">
      <c r="A70" s="49">
        <v>2</v>
      </c>
      <c r="B70" s="75" t="s">
        <v>106</v>
      </c>
      <c r="C70" s="98" t="s">
        <v>281</v>
      </c>
      <c r="D70" s="75" t="s">
        <v>287</v>
      </c>
      <c r="E70" s="74" t="s">
        <v>288</v>
      </c>
      <c r="F70" s="75" t="s">
        <v>284</v>
      </c>
      <c r="G70" s="56" t="s">
        <v>285</v>
      </c>
      <c r="H70" s="57">
        <v>43313</v>
      </c>
      <c r="I70" s="57"/>
      <c r="J70" s="56" t="s">
        <v>286</v>
      </c>
      <c r="K70" s="56">
        <v>485.1</v>
      </c>
      <c r="L70" s="56">
        <v>485.1</v>
      </c>
      <c r="M70" s="56">
        <v>485.1</v>
      </c>
      <c r="N70" s="56"/>
      <c r="O70" s="103"/>
      <c r="P70" s="103"/>
      <c r="Q70" s="103"/>
      <c r="R70" s="92"/>
      <c r="S70" s="75"/>
      <c r="T70" s="88"/>
      <c r="U70" s="93">
        <v>659</v>
      </c>
      <c r="V70" s="94">
        <v>1386</v>
      </c>
      <c r="W70" s="93"/>
      <c r="X70" s="94">
        <v>526</v>
      </c>
      <c r="Y70" s="93"/>
      <c r="Z70" s="97"/>
    </row>
    <row r="71" spans="1:26" ht="48" customHeight="1">
      <c r="A71" s="49">
        <v>3</v>
      </c>
      <c r="B71" s="75" t="s">
        <v>106</v>
      </c>
      <c r="C71" s="98" t="s">
        <v>281</v>
      </c>
      <c r="D71" s="75" t="s">
        <v>289</v>
      </c>
      <c r="E71" s="74" t="s">
        <v>290</v>
      </c>
      <c r="F71" s="75" t="s">
        <v>284</v>
      </c>
      <c r="G71" s="56" t="s">
        <v>285</v>
      </c>
      <c r="H71" s="57">
        <v>43313</v>
      </c>
      <c r="I71" s="57"/>
      <c r="J71" s="56" t="s">
        <v>286</v>
      </c>
      <c r="K71" s="56">
        <v>654.15</v>
      </c>
      <c r="L71" s="56">
        <v>654.15</v>
      </c>
      <c r="M71" s="56">
        <v>654.15</v>
      </c>
      <c r="N71" s="56"/>
      <c r="O71" s="103"/>
      <c r="P71" s="103"/>
      <c r="Q71" s="103"/>
      <c r="R71" s="92"/>
      <c r="S71" s="75"/>
      <c r="T71" s="88"/>
      <c r="U71" s="93">
        <v>874</v>
      </c>
      <c r="V71" s="94">
        <v>1869</v>
      </c>
      <c r="W71" s="93"/>
      <c r="X71" s="94">
        <v>914</v>
      </c>
      <c r="Y71" s="93"/>
      <c r="Z71" s="97"/>
    </row>
    <row r="72" spans="1:26" ht="51" customHeight="1">
      <c r="A72" s="49">
        <v>4</v>
      </c>
      <c r="B72" s="75" t="s">
        <v>106</v>
      </c>
      <c r="C72" s="98" t="s">
        <v>281</v>
      </c>
      <c r="D72" s="75" t="s">
        <v>291</v>
      </c>
      <c r="E72" s="74" t="s">
        <v>292</v>
      </c>
      <c r="F72" s="75" t="s">
        <v>284</v>
      </c>
      <c r="G72" s="56" t="s">
        <v>285</v>
      </c>
      <c r="H72" s="57">
        <v>43313</v>
      </c>
      <c r="I72" s="57"/>
      <c r="J72" s="56" t="s">
        <v>286</v>
      </c>
      <c r="K72" s="56">
        <v>614.95</v>
      </c>
      <c r="L72" s="56">
        <v>614.95</v>
      </c>
      <c r="M72" s="56">
        <v>614.95</v>
      </c>
      <c r="N72" s="56"/>
      <c r="O72" s="103"/>
      <c r="P72" s="103"/>
      <c r="Q72" s="103"/>
      <c r="R72" s="92"/>
      <c r="S72" s="75"/>
      <c r="T72" s="88"/>
      <c r="U72" s="93">
        <v>950</v>
      </c>
      <c r="V72" s="94">
        <v>1757</v>
      </c>
      <c r="W72" s="93"/>
      <c r="X72" s="94">
        <v>575</v>
      </c>
      <c r="Y72" s="93"/>
      <c r="Z72" s="97"/>
    </row>
    <row r="73" spans="1:26" ht="55.5" customHeight="1">
      <c r="A73" s="49">
        <v>5</v>
      </c>
      <c r="B73" s="75" t="s">
        <v>106</v>
      </c>
      <c r="C73" s="98" t="s">
        <v>281</v>
      </c>
      <c r="D73" s="75" t="s">
        <v>293</v>
      </c>
      <c r="E73" s="74" t="s">
        <v>294</v>
      </c>
      <c r="F73" s="75" t="s">
        <v>284</v>
      </c>
      <c r="G73" s="56" t="s">
        <v>285</v>
      </c>
      <c r="H73" s="57">
        <v>43313</v>
      </c>
      <c r="I73" s="57"/>
      <c r="J73" s="56" t="s">
        <v>286</v>
      </c>
      <c r="K73" s="56">
        <v>846.3</v>
      </c>
      <c r="L73" s="56">
        <v>846.3</v>
      </c>
      <c r="M73" s="56">
        <v>846.3</v>
      </c>
      <c r="N73" s="56"/>
      <c r="O73" s="103"/>
      <c r="P73" s="103"/>
      <c r="Q73" s="103"/>
      <c r="R73" s="92"/>
      <c r="S73" s="75"/>
      <c r="T73" s="88"/>
      <c r="U73" s="93">
        <v>1283</v>
      </c>
      <c r="V73" s="94">
        <v>2418</v>
      </c>
      <c r="W73" s="93"/>
      <c r="X73" s="94">
        <v>941</v>
      </c>
      <c r="Y73" s="93"/>
      <c r="Z73" s="97"/>
    </row>
    <row r="74" spans="1:26" ht="60">
      <c r="A74" s="49">
        <v>6</v>
      </c>
      <c r="B74" s="75" t="s">
        <v>106</v>
      </c>
      <c r="C74" s="98" t="s">
        <v>281</v>
      </c>
      <c r="D74" s="75" t="s">
        <v>295</v>
      </c>
      <c r="E74" s="74" t="s">
        <v>296</v>
      </c>
      <c r="F74" s="75" t="s">
        <v>284</v>
      </c>
      <c r="G74" s="56" t="s">
        <v>285</v>
      </c>
      <c r="H74" s="57">
        <v>43313</v>
      </c>
      <c r="I74" s="57"/>
      <c r="J74" s="56" t="s">
        <v>286</v>
      </c>
      <c r="K74" s="56">
        <v>744.1</v>
      </c>
      <c r="L74" s="56">
        <v>744.1</v>
      </c>
      <c r="M74" s="56">
        <v>744.1</v>
      </c>
      <c r="N74" s="56"/>
      <c r="O74" s="103"/>
      <c r="P74" s="103"/>
      <c r="Q74" s="103"/>
      <c r="R74" s="92"/>
      <c r="S74" s="75"/>
      <c r="T74" s="88"/>
      <c r="U74" s="93">
        <v>988</v>
      </c>
      <c r="V74" s="94">
        <v>2126</v>
      </c>
      <c r="W74" s="93"/>
      <c r="X74" s="94">
        <v>1216</v>
      </c>
      <c r="Y74" s="93"/>
      <c r="Z74" s="97"/>
    </row>
    <row r="75" spans="1:26" ht="54" customHeight="1">
      <c r="A75" s="49">
        <v>7</v>
      </c>
      <c r="B75" s="75" t="s">
        <v>106</v>
      </c>
      <c r="C75" s="98" t="s">
        <v>281</v>
      </c>
      <c r="D75" s="75" t="s">
        <v>297</v>
      </c>
      <c r="E75" s="74" t="s">
        <v>298</v>
      </c>
      <c r="F75" s="75" t="s">
        <v>284</v>
      </c>
      <c r="G75" s="56" t="s">
        <v>285</v>
      </c>
      <c r="H75" s="57">
        <v>43313</v>
      </c>
      <c r="I75" s="57"/>
      <c r="J75" s="56" t="s">
        <v>286</v>
      </c>
      <c r="K75" s="56">
        <v>389.2</v>
      </c>
      <c r="L75" s="56">
        <v>389.2</v>
      </c>
      <c r="M75" s="56">
        <v>389.2</v>
      </c>
      <c r="N75" s="56"/>
      <c r="O75" s="103"/>
      <c r="P75" s="103"/>
      <c r="Q75" s="103"/>
      <c r="R75" s="92"/>
      <c r="S75" s="75"/>
      <c r="T75" s="88"/>
      <c r="U75" s="93">
        <v>586</v>
      </c>
      <c r="V75" s="94">
        <v>1112</v>
      </c>
      <c r="W75" s="93"/>
      <c r="X75" s="94">
        <v>433</v>
      </c>
      <c r="Y75" s="93"/>
      <c r="Z75" s="97"/>
    </row>
    <row r="76" spans="1:26" ht="48">
      <c r="A76" s="49">
        <v>8</v>
      </c>
      <c r="B76" s="75" t="s">
        <v>106</v>
      </c>
      <c r="C76" s="98" t="s">
        <v>281</v>
      </c>
      <c r="D76" s="75" t="s">
        <v>299</v>
      </c>
      <c r="E76" s="74" t="s">
        <v>300</v>
      </c>
      <c r="F76" s="75" t="s">
        <v>284</v>
      </c>
      <c r="G76" s="56" t="s">
        <v>285</v>
      </c>
      <c r="H76" s="57">
        <v>43313</v>
      </c>
      <c r="I76" s="57"/>
      <c r="J76" s="56" t="s">
        <v>286</v>
      </c>
      <c r="K76" s="56">
        <v>361.2</v>
      </c>
      <c r="L76" s="56">
        <v>361.2</v>
      </c>
      <c r="M76" s="56">
        <v>361.2</v>
      </c>
      <c r="N76" s="56"/>
      <c r="O76" s="103"/>
      <c r="P76" s="103"/>
      <c r="Q76" s="103"/>
      <c r="R76" s="92"/>
      <c r="S76" s="75"/>
      <c r="T76" s="88"/>
      <c r="U76" s="93">
        <v>758</v>
      </c>
      <c r="V76" s="94">
        <v>1032</v>
      </c>
      <c r="W76" s="93"/>
      <c r="X76" s="94">
        <v>528</v>
      </c>
      <c r="Y76" s="93"/>
      <c r="Z76" s="97"/>
    </row>
    <row r="77" spans="1:26" ht="60">
      <c r="A77" s="49">
        <v>9</v>
      </c>
      <c r="B77" s="75" t="s">
        <v>106</v>
      </c>
      <c r="C77" s="98" t="s">
        <v>281</v>
      </c>
      <c r="D77" s="75" t="s">
        <v>301</v>
      </c>
      <c r="E77" s="74" t="s">
        <v>302</v>
      </c>
      <c r="F77" s="75" t="s">
        <v>284</v>
      </c>
      <c r="G77" s="56" t="s">
        <v>285</v>
      </c>
      <c r="H77" s="57">
        <v>43313</v>
      </c>
      <c r="I77" s="57"/>
      <c r="J77" s="56" t="s">
        <v>286</v>
      </c>
      <c r="K77" s="56">
        <v>678.3</v>
      </c>
      <c r="L77" s="56">
        <v>678.3</v>
      </c>
      <c r="M77" s="56">
        <v>678.3</v>
      </c>
      <c r="N77" s="56"/>
      <c r="O77" s="103"/>
      <c r="P77" s="103"/>
      <c r="Q77" s="103"/>
      <c r="R77" s="92"/>
      <c r="S77" s="75"/>
      <c r="T77" s="88"/>
      <c r="U77" s="93">
        <v>846</v>
      </c>
      <c r="V77" s="94">
        <v>1938</v>
      </c>
      <c r="W77" s="93"/>
      <c r="X77" s="94">
        <v>1265</v>
      </c>
      <c r="Y77" s="93"/>
      <c r="Z77" s="97"/>
    </row>
    <row r="78" spans="1:26" ht="54.75" customHeight="1">
      <c r="A78" s="49">
        <v>10</v>
      </c>
      <c r="B78" s="75" t="s">
        <v>106</v>
      </c>
      <c r="C78" s="98" t="s">
        <v>281</v>
      </c>
      <c r="D78" s="75" t="s">
        <v>167</v>
      </c>
      <c r="E78" s="74" t="s">
        <v>303</v>
      </c>
      <c r="F78" s="75" t="s">
        <v>284</v>
      </c>
      <c r="G78" s="56" t="s">
        <v>285</v>
      </c>
      <c r="H78" s="57">
        <v>43313</v>
      </c>
      <c r="I78" s="57"/>
      <c r="J78" s="56" t="s">
        <v>286</v>
      </c>
      <c r="K78" s="56">
        <v>337.05</v>
      </c>
      <c r="L78" s="56">
        <v>337.05</v>
      </c>
      <c r="M78" s="56">
        <v>337.05</v>
      </c>
      <c r="N78" s="56"/>
      <c r="O78" s="103"/>
      <c r="P78" s="103"/>
      <c r="Q78" s="103"/>
      <c r="R78" s="92"/>
      <c r="S78" s="75"/>
      <c r="T78" s="88"/>
      <c r="U78" s="93">
        <v>454</v>
      </c>
      <c r="V78" s="94">
        <v>963</v>
      </c>
      <c r="W78" s="93"/>
      <c r="X78" s="94">
        <v>403</v>
      </c>
      <c r="Y78" s="93"/>
      <c r="Z78" s="97"/>
    </row>
    <row r="79" spans="1:26" ht="16.5" customHeight="1">
      <c r="A79" s="49">
        <v>11</v>
      </c>
      <c r="B79" s="75"/>
      <c r="C79" s="98"/>
      <c r="D79" s="75"/>
      <c r="E79" s="74"/>
      <c r="F79" s="75"/>
      <c r="G79" s="56"/>
      <c r="H79" s="57"/>
      <c r="I79" s="57"/>
      <c r="J79" s="56"/>
      <c r="K79" s="56"/>
      <c r="L79" s="104">
        <f>SUM(M79:S79)</f>
        <v>0</v>
      </c>
      <c r="M79" s="75"/>
      <c r="N79" s="75"/>
      <c r="O79" s="103"/>
      <c r="P79" s="103"/>
      <c r="Q79" s="103"/>
      <c r="R79" s="92"/>
      <c r="S79" s="75"/>
      <c r="T79" s="88"/>
      <c r="U79" s="93"/>
      <c r="V79" s="94"/>
      <c r="W79" s="93"/>
      <c r="X79" s="94"/>
      <c r="Y79" s="93"/>
      <c r="Z79" s="97"/>
    </row>
    <row r="80" spans="1:26" ht="25.5" customHeight="1">
      <c r="A80" s="49"/>
      <c r="B80" s="49" t="s">
        <v>304</v>
      </c>
      <c r="C80" s="53"/>
      <c r="D80" s="53"/>
      <c r="E80" s="93"/>
      <c r="F80" s="75"/>
      <c r="G80" s="56"/>
      <c r="H80" s="57"/>
      <c r="I80" s="57"/>
      <c r="J80" s="76"/>
      <c r="K80" s="76">
        <f>SUM(K81:K90)</f>
        <v>148.2</v>
      </c>
      <c r="L80" s="76">
        <f>SUM(L81:L90)</f>
        <v>148.2</v>
      </c>
      <c r="M80" s="76">
        <f>SUM(M81:M90)</f>
        <v>0</v>
      </c>
      <c r="N80" s="76">
        <f>SUM(N81:N90)</f>
        <v>128.97</v>
      </c>
      <c r="O80" s="76">
        <f aca="true" t="shared" si="5" ref="O80:Y80">SUM(O81:O90)</f>
        <v>0</v>
      </c>
      <c r="P80" s="76">
        <f t="shared" si="5"/>
        <v>19.23</v>
      </c>
      <c r="Q80" s="76">
        <f t="shared" si="5"/>
        <v>0</v>
      </c>
      <c r="R80" s="76">
        <f t="shared" si="5"/>
        <v>0</v>
      </c>
      <c r="S80" s="76">
        <f t="shared" si="5"/>
        <v>0</v>
      </c>
      <c r="T80" s="86">
        <f t="shared" si="5"/>
        <v>0</v>
      </c>
      <c r="U80" s="86">
        <f t="shared" si="5"/>
        <v>2797</v>
      </c>
      <c r="V80" s="113">
        <f t="shared" si="5"/>
        <v>5700</v>
      </c>
      <c r="W80" s="86">
        <f t="shared" si="5"/>
        <v>2797</v>
      </c>
      <c r="X80" s="86">
        <f t="shared" si="5"/>
        <v>5700</v>
      </c>
      <c r="Y80" s="86">
        <f t="shared" si="5"/>
        <v>0</v>
      </c>
      <c r="Z80" s="54"/>
    </row>
    <row r="81" spans="1:26" ht="24">
      <c r="A81" s="49">
        <v>1</v>
      </c>
      <c r="B81" s="75" t="s">
        <v>106</v>
      </c>
      <c r="C81" s="75" t="s">
        <v>305</v>
      </c>
      <c r="D81" s="75" t="s">
        <v>282</v>
      </c>
      <c r="E81" s="74" t="s">
        <v>306</v>
      </c>
      <c r="F81" s="75" t="s">
        <v>307</v>
      </c>
      <c r="G81" s="56" t="s">
        <v>308</v>
      </c>
      <c r="H81" s="57">
        <v>43313</v>
      </c>
      <c r="I81" s="57"/>
      <c r="J81" s="105" t="s">
        <v>309</v>
      </c>
      <c r="K81" s="106">
        <v>15.548</v>
      </c>
      <c r="L81" s="106">
        <v>15.548</v>
      </c>
      <c r="M81" s="106"/>
      <c r="N81" s="107">
        <v>15.548</v>
      </c>
      <c r="O81" s="103"/>
      <c r="P81" s="103"/>
      <c r="Q81" s="103"/>
      <c r="R81" s="75"/>
      <c r="S81" s="75"/>
      <c r="T81" s="114"/>
      <c r="U81" s="93">
        <v>331</v>
      </c>
      <c r="V81" s="94">
        <v>598</v>
      </c>
      <c r="W81" s="93">
        <v>331</v>
      </c>
      <c r="X81" s="94">
        <v>598</v>
      </c>
      <c r="Y81" s="93"/>
      <c r="Z81" s="117"/>
    </row>
    <row r="82" spans="1:26" ht="24">
      <c r="A82" s="49">
        <v>2</v>
      </c>
      <c r="B82" s="75" t="s">
        <v>106</v>
      </c>
      <c r="C82" s="75" t="s">
        <v>305</v>
      </c>
      <c r="D82" s="75" t="s">
        <v>287</v>
      </c>
      <c r="E82" s="74" t="s">
        <v>310</v>
      </c>
      <c r="F82" s="75" t="s">
        <v>307</v>
      </c>
      <c r="G82" s="56" t="s">
        <v>308</v>
      </c>
      <c r="H82" s="57">
        <v>43313</v>
      </c>
      <c r="I82" s="57"/>
      <c r="J82" s="105" t="s">
        <v>309</v>
      </c>
      <c r="K82" s="106">
        <v>10.634</v>
      </c>
      <c r="L82" s="106">
        <v>10.634</v>
      </c>
      <c r="M82" s="106"/>
      <c r="N82" s="107">
        <v>10.634</v>
      </c>
      <c r="O82" s="103"/>
      <c r="P82" s="103"/>
      <c r="Q82" s="103"/>
      <c r="R82" s="75"/>
      <c r="S82" s="75"/>
      <c r="T82" s="114"/>
      <c r="U82" s="93">
        <v>210</v>
      </c>
      <c r="V82" s="94">
        <v>409</v>
      </c>
      <c r="W82" s="93">
        <v>210</v>
      </c>
      <c r="X82" s="94">
        <v>409</v>
      </c>
      <c r="Y82" s="93"/>
      <c r="Z82" s="117"/>
    </row>
    <row r="83" spans="1:26" ht="24">
      <c r="A83" s="49">
        <v>3</v>
      </c>
      <c r="B83" s="75" t="s">
        <v>106</v>
      </c>
      <c r="C83" s="75" t="s">
        <v>305</v>
      </c>
      <c r="D83" s="75" t="s">
        <v>289</v>
      </c>
      <c r="E83" s="74" t="s">
        <v>311</v>
      </c>
      <c r="F83" s="75" t="s">
        <v>307</v>
      </c>
      <c r="G83" s="56" t="s">
        <v>308</v>
      </c>
      <c r="H83" s="57">
        <v>43313</v>
      </c>
      <c r="I83" s="57"/>
      <c r="J83" s="105" t="s">
        <v>309</v>
      </c>
      <c r="K83" s="106">
        <v>16.692</v>
      </c>
      <c r="L83" s="106">
        <v>16.692</v>
      </c>
      <c r="M83" s="106"/>
      <c r="N83" s="107">
        <v>16.692</v>
      </c>
      <c r="O83" s="103"/>
      <c r="P83" s="103"/>
      <c r="Q83" s="103"/>
      <c r="R83" s="75"/>
      <c r="S83" s="75"/>
      <c r="T83" s="114"/>
      <c r="U83" s="93">
        <v>314</v>
      </c>
      <c r="V83" s="94">
        <v>642</v>
      </c>
      <c r="W83" s="93">
        <v>314</v>
      </c>
      <c r="X83" s="94">
        <v>642</v>
      </c>
      <c r="Y83" s="93"/>
      <c r="Z83" s="117"/>
    </row>
    <row r="84" spans="1:26" ht="24">
      <c r="A84" s="49">
        <v>4</v>
      </c>
      <c r="B84" s="75" t="s">
        <v>106</v>
      </c>
      <c r="C84" s="75" t="s">
        <v>305</v>
      </c>
      <c r="D84" s="75" t="s">
        <v>291</v>
      </c>
      <c r="E84" s="74" t="s">
        <v>312</v>
      </c>
      <c r="F84" s="75" t="s">
        <v>307</v>
      </c>
      <c r="G84" s="56" t="s">
        <v>308</v>
      </c>
      <c r="H84" s="57">
        <v>43313</v>
      </c>
      <c r="I84" s="57"/>
      <c r="J84" s="105" t="s">
        <v>309</v>
      </c>
      <c r="K84" s="106">
        <v>6.734</v>
      </c>
      <c r="L84" s="106">
        <v>6.734</v>
      </c>
      <c r="M84" s="106"/>
      <c r="N84" s="107">
        <v>6.734</v>
      </c>
      <c r="O84" s="103"/>
      <c r="P84" s="103"/>
      <c r="Q84" s="103"/>
      <c r="R84" s="75"/>
      <c r="S84" s="75"/>
      <c r="T84" s="114"/>
      <c r="U84" s="93">
        <v>130</v>
      </c>
      <c r="V84" s="94">
        <v>259</v>
      </c>
      <c r="W84" s="93">
        <v>130</v>
      </c>
      <c r="X84" s="94">
        <v>259</v>
      </c>
      <c r="Y84" s="93"/>
      <c r="Z84" s="117"/>
    </row>
    <row r="85" spans="1:26" ht="24">
      <c r="A85" s="49">
        <v>5</v>
      </c>
      <c r="B85" s="75" t="s">
        <v>106</v>
      </c>
      <c r="C85" s="75" t="s">
        <v>305</v>
      </c>
      <c r="D85" s="75" t="s">
        <v>293</v>
      </c>
      <c r="E85" s="74" t="s">
        <v>313</v>
      </c>
      <c r="F85" s="75" t="s">
        <v>307</v>
      </c>
      <c r="G85" s="56" t="s">
        <v>308</v>
      </c>
      <c r="H85" s="57">
        <v>43313</v>
      </c>
      <c r="I85" s="57"/>
      <c r="J85" s="105" t="s">
        <v>309</v>
      </c>
      <c r="K85" s="106">
        <v>21.632</v>
      </c>
      <c r="L85" s="106">
        <v>21.632</v>
      </c>
      <c r="M85" s="106"/>
      <c r="N85" s="107">
        <v>21.632</v>
      </c>
      <c r="O85" s="103"/>
      <c r="P85" s="103"/>
      <c r="Q85" s="103"/>
      <c r="R85" s="75"/>
      <c r="S85" s="75"/>
      <c r="T85" s="114"/>
      <c r="U85" s="93">
        <v>430</v>
      </c>
      <c r="V85" s="94">
        <v>832</v>
      </c>
      <c r="W85" s="93">
        <v>430</v>
      </c>
      <c r="X85" s="94">
        <v>832</v>
      </c>
      <c r="Y85" s="93"/>
      <c r="Z85" s="117"/>
    </row>
    <row r="86" spans="1:26" ht="24">
      <c r="A86" s="49">
        <v>6</v>
      </c>
      <c r="B86" s="75" t="s">
        <v>106</v>
      </c>
      <c r="C86" s="75" t="s">
        <v>305</v>
      </c>
      <c r="D86" s="75" t="s">
        <v>295</v>
      </c>
      <c r="E86" s="74" t="s">
        <v>314</v>
      </c>
      <c r="F86" s="75" t="s">
        <v>307</v>
      </c>
      <c r="G86" s="56" t="s">
        <v>308</v>
      </c>
      <c r="H86" s="57">
        <v>43313</v>
      </c>
      <c r="I86" s="57"/>
      <c r="J86" s="105" t="s">
        <v>309</v>
      </c>
      <c r="K86" s="106">
        <v>28.028</v>
      </c>
      <c r="L86" s="106">
        <v>28.028</v>
      </c>
      <c r="M86" s="106"/>
      <c r="N86" s="107">
        <v>8.798</v>
      </c>
      <c r="O86" s="103"/>
      <c r="P86" s="103">
        <v>19.23</v>
      </c>
      <c r="Q86" s="103"/>
      <c r="R86" s="75"/>
      <c r="S86" s="75"/>
      <c r="T86" s="114"/>
      <c r="U86" s="93">
        <v>502</v>
      </c>
      <c r="V86" s="94">
        <v>1078</v>
      </c>
      <c r="W86" s="93">
        <v>502</v>
      </c>
      <c r="X86" s="94">
        <v>1078</v>
      </c>
      <c r="Y86" s="93"/>
      <c r="Z86" s="117"/>
    </row>
    <row r="87" spans="1:26" ht="24">
      <c r="A87" s="49">
        <v>7</v>
      </c>
      <c r="B87" s="75" t="s">
        <v>106</v>
      </c>
      <c r="C87" s="75" t="s">
        <v>305</v>
      </c>
      <c r="D87" s="75" t="s">
        <v>297</v>
      </c>
      <c r="E87" s="74" t="s">
        <v>315</v>
      </c>
      <c r="F87" s="75" t="s">
        <v>307</v>
      </c>
      <c r="G87" s="56" t="s">
        <v>308</v>
      </c>
      <c r="H87" s="57">
        <v>43313</v>
      </c>
      <c r="I87" s="57"/>
      <c r="J87" s="105" t="s">
        <v>309</v>
      </c>
      <c r="K87" s="106">
        <v>5.928</v>
      </c>
      <c r="L87" s="106">
        <v>5.928</v>
      </c>
      <c r="M87" s="106"/>
      <c r="N87" s="107">
        <v>5.928</v>
      </c>
      <c r="O87" s="103"/>
      <c r="P87" s="103"/>
      <c r="Q87" s="103"/>
      <c r="R87" s="75"/>
      <c r="S87" s="75"/>
      <c r="T87" s="114"/>
      <c r="U87" s="93">
        <v>102</v>
      </c>
      <c r="V87" s="94">
        <v>228</v>
      </c>
      <c r="W87" s="93">
        <v>102</v>
      </c>
      <c r="X87" s="94">
        <v>228</v>
      </c>
      <c r="Y87" s="93"/>
      <c r="Z87" s="117"/>
    </row>
    <row r="88" spans="1:26" ht="24">
      <c r="A88" s="49">
        <v>8</v>
      </c>
      <c r="B88" s="75" t="s">
        <v>106</v>
      </c>
      <c r="C88" s="75" t="s">
        <v>305</v>
      </c>
      <c r="D88" s="75" t="s">
        <v>299</v>
      </c>
      <c r="E88" s="74" t="s">
        <v>316</v>
      </c>
      <c r="F88" s="75" t="s">
        <v>307</v>
      </c>
      <c r="G88" s="56" t="s">
        <v>308</v>
      </c>
      <c r="H88" s="57">
        <v>43313</v>
      </c>
      <c r="I88" s="57"/>
      <c r="J88" s="105" t="s">
        <v>309</v>
      </c>
      <c r="K88" s="106">
        <v>13.13</v>
      </c>
      <c r="L88" s="106">
        <v>13.13</v>
      </c>
      <c r="M88" s="106"/>
      <c r="N88" s="107">
        <v>13.13</v>
      </c>
      <c r="O88" s="103"/>
      <c r="P88" s="103"/>
      <c r="Q88" s="103"/>
      <c r="R88" s="75"/>
      <c r="S88" s="75"/>
      <c r="T88" s="114"/>
      <c r="U88" s="93">
        <v>229</v>
      </c>
      <c r="V88" s="94">
        <v>505</v>
      </c>
      <c r="W88" s="93">
        <v>229</v>
      </c>
      <c r="X88" s="94">
        <v>505</v>
      </c>
      <c r="Y88" s="93"/>
      <c r="Z88" s="117"/>
    </row>
    <row r="89" spans="1:26" ht="24">
      <c r="A89" s="49">
        <v>9</v>
      </c>
      <c r="B89" s="75" t="s">
        <v>106</v>
      </c>
      <c r="C89" s="75" t="s">
        <v>305</v>
      </c>
      <c r="D89" s="75" t="s">
        <v>301</v>
      </c>
      <c r="E89" s="74" t="s">
        <v>317</v>
      </c>
      <c r="F89" s="75" t="s">
        <v>307</v>
      </c>
      <c r="G89" s="56" t="s">
        <v>308</v>
      </c>
      <c r="H89" s="57">
        <v>43313</v>
      </c>
      <c r="I89" s="57"/>
      <c r="J89" s="105" t="s">
        <v>309</v>
      </c>
      <c r="K89" s="106">
        <v>25.506</v>
      </c>
      <c r="L89" s="106">
        <v>25.506</v>
      </c>
      <c r="M89" s="106"/>
      <c r="N89" s="107">
        <v>25.506</v>
      </c>
      <c r="O89" s="103"/>
      <c r="P89" s="103"/>
      <c r="Q89" s="103"/>
      <c r="R89" s="75"/>
      <c r="S89" s="75"/>
      <c r="T89" s="114"/>
      <c r="U89" s="93">
        <v>461</v>
      </c>
      <c r="V89" s="94">
        <v>981</v>
      </c>
      <c r="W89" s="93">
        <v>461</v>
      </c>
      <c r="X89" s="94">
        <v>981</v>
      </c>
      <c r="Y89" s="93"/>
      <c r="Z89" s="117"/>
    </row>
    <row r="90" spans="1:26" ht="24">
      <c r="A90" s="49">
        <v>10</v>
      </c>
      <c r="B90" s="75" t="s">
        <v>106</v>
      </c>
      <c r="C90" s="75" t="s">
        <v>305</v>
      </c>
      <c r="D90" s="75" t="s">
        <v>167</v>
      </c>
      <c r="E90" s="74" t="s">
        <v>318</v>
      </c>
      <c r="F90" s="75" t="s">
        <v>307</v>
      </c>
      <c r="G90" s="56" t="s">
        <v>308</v>
      </c>
      <c r="H90" s="57">
        <v>43313</v>
      </c>
      <c r="I90" s="57"/>
      <c r="J90" s="105" t="s">
        <v>309</v>
      </c>
      <c r="K90" s="106">
        <v>4.368</v>
      </c>
      <c r="L90" s="106">
        <v>4.368</v>
      </c>
      <c r="M90" s="106"/>
      <c r="N90" s="107">
        <v>4.368</v>
      </c>
      <c r="O90" s="103"/>
      <c r="P90" s="103"/>
      <c r="Q90" s="103"/>
      <c r="R90" s="75"/>
      <c r="S90" s="75"/>
      <c r="T90" s="114"/>
      <c r="U90" s="93">
        <v>88</v>
      </c>
      <c r="V90" s="94">
        <v>168</v>
      </c>
      <c r="W90" s="93">
        <v>88</v>
      </c>
      <c r="X90" s="94">
        <v>168</v>
      </c>
      <c r="Y90" s="93"/>
      <c r="Z90" s="54"/>
    </row>
    <row r="91" spans="1:26" ht="21.75" customHeight="1">
      <c r="A91" s="99" t="s">
        <v>319</v>
      </c>
      <c r="B91" s="99"/>
      <c r="C91" s="99"/>
      <c r="D91" s="99"/>
      <c r="E91" s="100"/>
      <c r="F91" s="99"/>
      <c r="G91" s="99"/>
      <c r="H91" s="101"/>
      <c r="I91" s="101"/>
      <c r="J91" s="108"/>
      <c r="K91" s="108"/>
      <c r="L91" s="104">
        <f>SUM(N91:S91)</f>
        <v>26340.32</v>
      </c>
      <c r="N91" s="109">
        <f>SUM(M9:M90)</f>
        <v>25887.66</v>
      </c>
      <c r="O91" s="108">
        <f>SUM(O9:O90)</f>
        <v>0</v>
      </c>
      <c r="P91" s="108">
        <f>SUM(P9:P90)</f>
        <v>452.66</v>
      </c>
      <c r="Q91" s="108"/>
      <c r="R91" s="108">
        <f aca="true" t="shared" si="6" ref="R91:X91">SUM(R9:R90)</f>
        <v>0</v>
      </c>
      <c r="S91" s="108">
        <f t="shared" si="6"/>
        <v>0</v>
      </c>
      <c r="T91" s="115"/>
      <c r="U91" s="115">
        <f t="shared" si="6"/>
        <v>30596</v>
      </c>
      <c r="V91" s="116">
        <f t="shared" si="6"/>
        <v>69627</v>
      </c>
      <c r="W91" s="115">
        <f t="shared" si="6"/>
        <v>13470</v>
      </c>
      <c r="X91" s="115">
        <f t="shared" si="6"/>
        <v>51573</v>
      </c>
      <c r="Y91" s="115"/>
      <c r="Z91" s="108"/>
    </row>
    <row r="92" spans="1:26" ht="21.75" customHeight="1">
      <c r="A92" s="49"/>
      <c r="B92" s="49" t="s">
        <v>320</v>
      </c>
      <c r="C92" s="53"/>
      <c r="D92" s="53"/>
      <c r="E92" s="102"/>
      <c r="F92" s="75"/>
      <c r="G92" s="56"/>
      <c r="H92" s="57"/>
      <c r="I92" s="57"/>
      <c r="J92" s="105"/>
      <c r="K92" s="110">
        <f>SUM(K93:K94)</f>
        <v>246.27</v>
      </c>
      <c r="L92" s="110">
        <f>SUM(L93:L94)</f>
        <v>246.27</v>
      </c>
      <c r="M92" s="75"/>
      <c r="N92" s="111">
        <v>246.27</v>
      </c>
      <c r="O92" s="103"/>
      <c r="P92" s="103"/>
      <c r="Q92" s="103"/>
      <c r="R92" s="75"/>
      <c r="S92" s="75"/>
      <c r="T92" s="114"/>
      <c r="U92" s="93"/>
      <c r="V92" s="94"/>
      <c r="W92" s="93"/>
      <c r="X92" s="94"/>
      <c r="Y92" s="93"/>
      <c r="Z92" s="54"/>
    </row>
    <row r="93" spans="1:26" ht="54.75" customHeight="1">
      <c r="A93" s="49"/>
      <c r="B93" s="75" t="s">
        <v>106</v>
      </c>
      <c r="C93" s="75" t="s">
        <v>321</v>
      </c>
      <c r="D93" s="75" t="s">
        <v>322</v>
      </c>
      <c r="E93" s="74" t="s">
        <v>323</v>
      </c>
      <c r="F93" s="75" t="s">
        <v>322</v>
      </c>
      <c r="G93" s="56" t="s">
        <v>324</v>
      </c>
      <c r="H93" s="57">
        <v>43101</v>
      </c>
      <c r="I93" s="57">
        <v>43435</v>
      </c>
      <c r="J93" s="105" t="s">
        <v>325</v>
      </c>
      <c r="K93" s="106">
        <v>130.65</v>
      </c>
      <c r="L93" s="106">
        <v>130.65</v>
      </c>
      <c r="M93" s="112"/>
      <c r="N93" s="107">
        <v>130.65</v>
      </c>
      <c r="O93" s="103"/>
      <c r="P93" s="103"/>
      <c r="Q93" s="103"/>
      <c r="R93" s="75"/>
      <c r="S93" s="75"/>
      <c r="T93" s="114"/>
      <c r="U93" s="93">
        <v>698</v>
      </c>
      <c r="V93" s="94">
        <v>900</v>
      </c>
      <c r="W93" s="93">
        <v>698</v>
      </c>
      <c r="X93" s="94">
        <v>900</v>
      </c>
      <c r="Y93" s="93"/>
      <c r="Z93" s="54"/>
    </row>
    <row r="94" spans="1:26" ht="54.75" customHeight="1">
      <c r="A94" s="49"/>
      <c r="B94" s="75" t="s">
        <v>106</v>
      </c>
      <c r="C94" s="75" t="s">
        <v>326</v>
      </c>
      <c r="D94" s="75" t="s">
        <v>322</v>
      </c>
      <c r="E94" s="74" t="s">
        <v>327</v>
      </c>
      <c r="F94" s="75" t="s">
        <v>322</v>
      </c>
      <c r="G94" s="56" t="s">
        <v>324</v>
      </c>
      <c r="H94" s="57">
        <v>43101</v>
      </c>
      <c r="I94" s="57">
        <v>43435</v>
      </c>
      <c r="J94" s="105" t="s">
        <v>328</v>
      </c>
      <c r="K94" s="106">
        <v>115.62</v>
      </c>
      <c r="L94" s="106">
        <v>115.62</v>
      </c>
      <c r="M94" s="112"/>
      <c r="N94" s="107">
        <v>115.62</v>
      </c>
      <c r="O94" s="103"/>
      <c r="P94" s="103"/>
      <c r="Q94" s="103"/>
      <c r="R94" s="75"/>
      <c r="S94" s="75"/>
      <c r="T94" s="114"/>
      <c r="U94" s="93">
        <v>315</v>
      </c>
      <c r="V94" s="94">
        <v>652</v>
      </c>
      <c r="W94" s="93">
        <v>315</v>
      </c>
      <c r="X94" s="94">
        <v>652</v>
      </c>
      <c r="Y94" s="93"/>
      <c r="Z94" s="54"/>
    </row>
    <row r="95" spans="1:26" ht="54.75" customHeight="1">
      <c r="A95" s="49"/>
      <c r="B95" s="49" t="s">
        <v>329</v>
      </c>
      <c r="C95" s="53"/>
      <c r="D95" s="53"/>
      <c r="E95" s="74"/>
      <c r="F95" s="75"/>
      <c r="G95" s="56"/>
      <c r="H95" s="57"/>
      <c r="I95" s="57"/>
      <c r="J95" s="105"/>
      <c r="K95" s="110">
        <v>560</v>
      </c>
      <c r="L95" s="110">
        <v>560</v>
      </c>
      <c r="M95" s="75">
        <v>560</v>
      </c>
      <c r="N95" s="111"/>
      <c r="O95" s="103"/>
      <c r="P95" s="103"/>
      <c r="Q95" s="103"/>
      <c r="R95" s="75"/>
      <c r="S95" s="75"/>
      <c r="T95" s="114"/>
      <c r="U95" s="93"/>
      <c r="V95" s="94"/>
      <c r="W95" s="93"/>
      <c r="X95" s="94"/>
      <c r="Y95" s="93"/>
      <c r="Z95" s="54"/>
    </row>
    <row r="96" spans="1:26" ht="54.75" customHeight="1">
      <c r="A96" s="49"/>
      <c r="B96" s="75" t="s">
        <v>106</v>
      </c>
      <c r="C96" s="75" t="s">
        <v>330</v>
      </c>
      <c r="D96" s="75" t="s">
        <v>331</v>
      </c>
      <c r="E96" s="74" t="s">
        <v>332</v>
      </c>
      <c r="F96" s="75" t="s">
        <v>331</v>
      </c>
      <c r="G96" s="56" t="s">
        <v>333</v>
      </c>
      <c r="H96" s="57">
        <v>43101</v>
      </c>
      <c r="I96" s="57"/>
      <c r="J96" s="105" t="s">
        <v>334</v>
      </c>
      <c r="K96" s="106">
        <v>560</v>
      </c>
      <c r="L96" s="106">
        <v>560</v>
      </c>
      <c r="M96" s="106">
        <v>560</v>
      </c>
      <c r="N96" s="106"/>
      <c r="O96" s="103"/>
      <c r="P96" s="103"/>
      <c r="Q96" s="103"/>
      <c r="R96" s="75"/>
      <c r="S96" s="75"/>
      <c r="T96" s="114"/>
      <c r="U96" s="93">
        <v>1616</v>
      </c>
      <c r="V96" s="94">
        <v>6638</v>
      </c>
      <c r="W96" s="93">
        <v>1616</v>
      </c>
      <c r="X96" s="94">
        <v>6638</v>
      </c>
      <c r="Y96" s="93"/>
      <c r="Z96" s="54"/>
    </row>
  </sheetData>
  <sheetProtection/>
  <mergeCells count="28">
    <mergeCell ref="A1:B1"/>
    <mergeCell ref="A2:Z2"/>
    <mergeCell ref="A3:Z3"/>
    <mergeCell ref="H4:I4"/>
    <mergeCell ref="J4:K4"/>
    <mergeCell ref="L4:S4"/>
    <mergeCell ref="W4:Y4"/>
    <mergeCell ref="A6:B6"/>
    <mergeCell ref="A7:B7"/>
    <mergeCell ref="B8:D8"/>
    <mergeCell ref="B61:D61"/>
    <mergeCell ref="B64:D64"/>
    <mergeCell ref="B68:D68"/>
    <mergeCell ref="B80:D80"/>
    <mergeCell ref="A91:H91"/>
    <mergeCell ref="B92:D92"/>
    <mergeCell ref="B95:D95"/>
    <mergeCell ref="A4:A5"/>
    <mergeCell ref="B4:B5"/>
    <mergeCell ref="C4:C5"/>
    <mergeCell ref="D4:D5"/>
    <mergeCell ref="E4:E5"/>
    <mergeCell ref="F4:F5"/>
    <mergeCell ref="G4:G5"/>
    <mergeCell ref="T4:T5"/>
    <mergeCell ref="U4:U5"/>
    <mergeCell ref="V4:V5"/>
    <mergeCell ref="Z4:Z5"/>
  </mergeCells>
  <printOptions horizontalCentered="1"/>
  <pageMargins left="0" right="0" top="0.79" bottom="0.59" header="0.51" footer="0.51"/>
  <pageSetup horizontalDpi="600" verticalDpi="600" orientation="landscape" paperSize="9" scale="53"/>
  <drawing r:id="rId1"/>
</worksheet>
</file>

<file path=xl/worksheets/sheet3.xml><?xml version="1.0" encoding="utf-8"?>
<worksheet xmlns="http://schemas.openxmlformats.org/spreadsheetml/2006/main" xmlns:r="http://schemas.openxmlformats.org/officeDocument/2006/relationships">
  <dimension ref="A1:Z18"/>
  <sheetViews>
    <sheetView zoomScaleSheetLayoutView="100" workbookViewId="0" topLeftCell="A1">
      <pane ySplit="1" topLeftCell="A2" activePane="bottomLeft" state="frozen"/>
      <selection pane="bottomLeft" activeCell="K8" sqref="K8"/>
    </sheetView>
  </sheetViews>
  <sheetFormatPr defaultColWidth="9.00390625" defaultRowHeight="13.5" customHeight="1"/>
  <cols>
    <col min="1" max="1" width="5.25390625" style="1" customWidth="1"/>
    <col min="2" max="2" width="8.625" style="1" customWidth="1"/>
    <col min="3" max="3" width="8.125" style="1" customWidth="1"/>
    <col min="4" max="4" width="6.875" style="1" customWidth="1"/>
    <col min="5" max="5" width="6.375" style="1" customWidth="1"/>
    <col min="6" max="7" width="6.25390625" style="1" customWidth="1"/>
    <col min="8" max="8" width="7.00390625" style="1" customWidth="1"/>
    <col min="9" max="9" width="8.625" style="1" customWidth="1"/>
    <col min="10" max="10" width="8.25390625" style="1" customWidth="1"/>
    <col min="11" max="11" width="8.625" style="1" customWidth="1"/>
    <col min="12" max="12" width="8.125" style="1" customWidth="1"/>
    <col min="13" max="13" width="8.00390625" style="1" customWidth="1"/>
    <col min="14" max="14" width="7.875" style="1" customWidth="1"/>
    <col min="15" max="16" width="6.625" style="1" customWidth="1"/>
    <col min="17" max="17" width="7.75390625" style="1" customWidth="1"/>
    <col min="18" max="18" width="8.375" style="1" customWidth="1"/>
    <col min="19" max="19" width="8.00390625" style="1" customWidth="1"/>
    <col min="20" max="22" width="6.625" style="1" customWidth="1"/>
    <col min="23" max="23" width="8.00390625" style="1" customWidth="1"/>
    <col min="24" max="24" width="7.50390625" style="1" customWidth="1"/>
    <col min="25" max="26" width="6.625" style="1" customWidth="1"/>
    <col min="27" max="253" width="9.00390625" style="1" customWidth="1"/>
  </cols>
  <sheetData>
    <row r="1" spans="1:26" ht="23.25" customHeight="1">
      <c r="A1" s="2" t="s">
        <v>335</v>
      </c>
      <c r="B1" s="2"/>
      <c r="C1" s="2"/>
      <c r="D1" s="2"/>
      <c r="E1" s="2"/>
      <c r="F1" s="3"/>
      <c r="G1" s="2"/>
      <c r="H1" s="2"/>
      <c r="I1" s="2"/>
      <c r="J1" s="2"/>
      <c r="K1" s="2"/>
      <c r="L1" s="2"/>
      <c r="M1" s="2"/>
      <c r="N1" s="2"/>
      <c r="O1" s="2"/>
      <c r="P1" s="2"/>
      <c r="Q1" s="2"/>
      <c r="R1" s="2"/>
      <c r="S1" s="2"/>
      <c r="T1" s="2"/>
      <c r="U1" s="2"/>
      <c r="V1" s="2"/>
      <c r="W1" s="2"/>
      <c r="X1" s="2"/>
      <c r="Y1" s="2"/>
      <c r="Z1" s="2"/>
    </row>
    <row r="2" spans="1:26" ht="25.5" customHeight="1">
      <c r="A2" s="2"/>
      <c r="B2" s="4" t="s">
        <v>336</v>
      </c>
      <c r="C2" s="4"/>
      <c r="D2" s="4"/>
      <c r="E2" s="4"/>
      <c r="F2" s="4"/>
      <c r="G2" s="4"/>
      <c r="H2" s="4"/>
      <c r="I2" s="4"/>
      <c r="J2" s="4"/>
      <c r="K2" s="4"/>
      <c r="L2" s="4"/>
      <c r="M2" s="4"/>
      <c r="N2" s="4"/>
      <c r="O2" s="4"/>
      <c r="P2" s="4"/>
      <c r="Q2" s="4"/>
      <c r="R2" s="4"/>
      <c r="S2" s="4"/>
      <c r="T2" s="4"/>
      <c r="U2" s="4"/>
      <c r="V2" s="4"/>
      <c r="W2" s="4"/>
      <c r="X2" s="4"/>
      <c r="Y2" s="4"/>
      <c r="Z2" s="4"/>
    </row>
    <row r="3" spans="1:26" ht="18" customHeight="1">
      <c r="A3" s="5" t="s">
        <v>337</v>
      </c>
      <c r="B3" s="6"/>
      <c r="C3" s="6"/>
      <c r="D3" s="6"/>
      <c r="E3" s="6"/>
      <c r="F3" s="6"/>
      <c r="G3" s="6"/>
      <c r="H3" s="7"/>
      <c r="I3" s="7"/>
      <c r="J3" s="7"/>
      <c r="K3" s="7"/>
      <c r="L3" s="7"/>
      <c r="M3" s="7"/>
      <c r="N3" s="28"/>
      <c r="O3" s="28"/>
      <c r="P3" s="28"/>
      <c r="Q3" s="28"/>
      <c r="R3" s="28"/>
      <c r="S3" s="28"/>
      <c r="T3" s="28"/>
      <c r="U3" s="28"/>
      <c r="V3" s="6" t="s">
        <v>338</v>
      </c>
      <c r="W3" s="6"/>
      <c r="X3" s="6"/>
      <c r="Y3" s="6"/>
      <c r="Z3" s="32"/>
    </row>
    <row r="4" spans="1:26" ht="16.5" customHeight="1">
      <c r="A4" s="8" t="s">
        <v>4</v>
      </c>
      <c r="B4" s="8" t="s">
        <v>339</v>
      </c>
      <c r="C4" s="9" t="s">
        <v>340</v>
      </c>
      <c r="D4" s="10"/>
      <c r="E4" s="10"/>
      <c r="F4" s="10"/>
      <c r="G4" s="10"/>
      <c r="H4" s="10"/>
      <c r="I4" s="10"/>
      <c r="J4" s="29"/>
      <c r="K4" s="9" t="s">
        <v>341</v>
      </c>
      <c r="L4" s="10"/>
      <c r="M4" s="10"/>
      <c r="N4" s="10"/>
      <c r="O4" s="10"/>
      <c r="P4" s="10"/>
      <c r="Q4" s="10"/>
      <c r="R4" s="10"/>
      <c r="S4" s="10"/>
      <c r="T4" s="10"/>
      <c r="U4" s="10"/>
      <c r="V4" s="10"/>
      <c r="W4" s="10"/>
      <c r="X4" s="10"/>
      <c r="Y4" s="10"/>
      <c r="Z4" s="29"/>
    </row>
    <row r="5" spans="1:26" ht="21" customHeight="1">
      <c r="A5" s="11"/>
      <c r="B5" s="11"/>
      <c r="C5" s="8" t="s">
        <v>342</v>
      </c>
      <c r="D5" s="8" t="s">
        <v>343</v>
      </c>
      <c r="E5" s="8" t="s">
        <v>344</v>
      </c>
      <c r="F5" s="12" t="s">
        <v>345</v>
      </c>
      <c r="G5" s="8" t="s">
        <v>346</v>
      </c>
      <c r="H5" s="8" t="s">
        <v>347</v>
      </c>
      <c r="I5" s="8" t="s">
        <v>348</v>
      </c>
      <c r="J5" s="8" t="s">
        <v>349</v>
      </c>
      <c r="K5" s="8" t="s">
        <v>350</v>
      </c>
      <c r="L5" s="9" t="s">
        <v>351</v>
      </c>
      <c r="M5" s="10"/>
      <c r="N5" s="10"/>
      <c r="O5" s="10"/>
      <c r="P5" s="29"/>
      <c r="Q5" s="9" t="s">
        <v>352</v>
      </c>
      <c r="R5" s="10"/>
      <c r="S5" s="10"/>
      <c r="T5" s="10"/>
      <c r="U5" s="29"/>
      <c r="V5" s="9" t="s">
        <v>353</v>
      </c>
      <c r="W5" s="10"/>
      <c r="X5" s="10"/>
      <c r="Y5" s="10"/>
      <c r="Z5" s="29"/>
    </row>
    <row r="6" spans="1:26" ht="23.25" customHeight="1">
      <c r="A6" s="11"/>
      <c r="B6" s="11"/>
      <c r="C6" s="11"/>
      <c r="D6" s="11"/>
      <c r="E6" s="11"/>
      <c r="F6" s="13"/>
      <c r="G6" s="11"/>
      <c r="H6" s="11"/>
      <c r="I6" s="11"/>
      <c r="J6" s="11"/>
      <c r="K6" s="11"/>
      <c r="L6" s="8" t="s">
        <v>354</v>
      </c>
      <c r="M6" s="8" t="s">
        <v>355</v>
      </c>
      <c r="N6" s="8" t="s">
        <v>356</v>
      </c>
      <c r="O6" s="8" t="s">
        <v>357</v>
      </c>
      <c r="P6" s="8" t="s">
        <v>358</v>
      </c>
      <c r="Q6" s="8" t="s">
        <v>354</v>
      </c>
      <c r="R6" s="8" t="s">
        <v>355</v>
      </c>
      <c r="S6" s="8" t="s">
        <v>356</v>
      </c>
      <c r="T6" s="8" t="s">
        <v>357</v>
      </c>
      <c r="U6" s="8" t="s">
        <v>358</v>
      </c>
      <c r="V6" s="8" t="s">
        <v>354</v>
      </c>
      <c r="W6" s="8" t="s">
        <v>355</v>
      </c>
      <c r="X6" s="8" t="s">
        <v>356</v>
      </c>
      <c r="Y6" s="8" t="s">
        <v>357</v>
      </c>
      <c r="Z6" s="8" t="s">
        <v>358</v>
      </c>
    </row>
    <row r="7" spans="1:26" ht="28.5" customHeight="1">
      <c r="A7" s="14"/>
      <c r="B7" s="14"/>
      <c r="C7" s="14"/>
      <c r="D7" s="14"/>
      <c r="E7" s="14"/>
      <c r="F7" s="15"/>
      <c r="G7" s="14"/>
      <c r="H7" s="14"/>
      <c r="I7" s="14"/>
      <c r="J7" s="14"/>
      <c r="K7" s="14"/>
      <c r="L7" s="14"/>
      <c r="M7" s="14"/>
      <c r="N7" s="14"/>
      <c r="O7" s="14"/>
      <c r="P7" s="14"/>
      <c r="Q7" s="14"/>
      <c r="R7" s="14"/>
      <c r="S7" s="14"/>
      <c r="T7" s="14"/>
      <c r="U7" s="14"/>
      <c r="V7" s="14"/>
      <c r="W7" s="14"/>
      <c r="X7" s="14"/>
      <c r="Y7" s="14"/>
      <c r="Z7" s="14"/>
    </row>
    <row r="8" spans="1:26" ht="57" customHeight="1">
      <c r="A8" s="16">
        <v>1</v>
      </c>
      <c r="B8" s="17" t="s">
        <v>359</v>
      </c>
      <c r="C8" s="16">
        <v>38789</v>
      </c>
      <c r="D8" s="16">
        <v>15433</v>
      </c>
      <c r="E8" s="16">
        <v>86</v>
      </c>
      <c r="F8" s="18" t="s">
        <v>360</v>
      </c>
      <c r="G8" s="19" t="s">
        <v>361</v>
      </c>
      <c r="H8" s="16">
        <v>2018</v>
      </c>
      <c r="I8" s="16">
        <v>2018.7</v>
      </c>
      <c r="J8" s="16">
        <v>2016.9</v>
      </c>
      <c r="K8" s="16">
        <v>11454.15</v>
      </c>
      <c r="L8" s="16">
        <v>24240.01</v>
      </c>
      <c r="M8" s="30">
        <v>18788.81</v>
      </c>
      <c r="N8" s="16">
        <v>5224.87</v>
      </c>
      <c r="O8" s="16"/>
      <c r="P8" s="16">
        <v>226.33</v>
      </c>
      <c r="Q8" s="16">
        <v>23440.01</v>
      </c>
      <c r="R8" s="31">
        <v>17988.81</v>
      </c>
      <c r="S8" s="16">
        <v>5224.87</v>
      </c>
      <c r="T8" s="16"/>
      <c r="U8" s="16">
        <v>226.33</v>
      </c>
      <c r="V8" s="16">
        <v>23440.01</v>
      </c>
      <c r="W8" s="31">
        <v>17988.81</v>
      </c>
      <c r="X8" s="16">
        <v>5224.87</v>
      </c>
      <c r="Y8" s="16"/>
      <c r="Z8" s="16">
        <v>226.33</v>
      </c>
    </row>
    <row r="9" spans="1:26" ht="24.75" customHeight="1">
      <c r="A9" s="20">
        <v>2</v>
      </c>
      <c r="B9" s="20"/>
      <c r="C9" s="20"/>
      <c r="D9" s="20"/>
      <c r="E9" s="20"/>
      <c r="F9" s="21"/>
      <c r="G9" s="20"/>
      <c r="H9" s="20"/>
      <c r="I9" s="20"/>
      <c r="J9" s="20"/>
      <c r="K9" s="20"/>
      <c r="L9" s="20"/>
      <c r="M9" s="20"/>
      <c r="N9" s="20"/>
      <c r="O9" s="20"/>
      <c r="P9" s="20"/>
      <c r="Q9" s="20"/>
      <c r="R9" s="20"/>
      <c r="S9" s="20"/>
      <c r="T9" s="20"/>
      <c r="U9" s="20"/>
      <c r="V9" s="20"/>
      <c r="W9" s="20"/>
      <c r="X9" s="20"/>
      <c r="Y9" s="20"/>
      <c r="Z9" s="20"/>
    </row>
    <row r="10" spans="1:26" ht="24.75" customHeight="1">
      <c r="A10" s="20">
        <v>3</v>
      </c>
      <c r="B10" s="20"/>
      <c r="C10" s="20"/>
      <c r="D10" s="20"/>
      <c r="E10" s="20"/>
      <c r="F10" s="21"/>
      <c r="G10" s="20"/>
      <c r="H10" s="20"/>
      <c r="I10" s="20"/>
      <c r="J10" s="20"/>
      <c r="K10" s="20"/>
      <c r="L10" s="20"/>
      <c r="M10" s="20"/>
      <c r="N10" s="20"/>
      <c r="O10" s="20"/>
      <c r="P10" s="20"/>
      <c r="Q10" s="20"/>
      <c r="R10" s="20"/>
      <c r="S10" s="20"/>
      <c r="T10" s="20"/>
      <c r="U10" s="20"/>
      <c r="V10" s="20"/>
      <c r="W10" s="20"/>
      <c r="X10" s="20"/>
      <c r="Y10" s="20"/>
      <c r="Z10" s="20"/>
    </row>
    <row r="11" spans="1:26" ht="24.75" customHeight="1">
      <c r="A11" s="20">
        <v>4</v>
      </c>
      <c r="B11" s="20"/>
      <c r="C11" s="20"/>
      <c r="D11" s="20"/>
      <c r="E11" s="20"/>
      <c r="F11" s="21"/>
      <c r="G11" s="20"/>
      <c r="H11" s="20"/>
      <c r="I11" s="20"/>
      <c r="J11" s="20"/>
      <c r="K11" s="20"/>
      <c r="L11" s="20"/>
      <c r="M11" s="20"/>
      <c r="N11" s="20"/>
      <c r="O11" s="20"/>
      <c r="P11" s="20"/>
      <c r="Q11" s="20"/>
      <c r="R11" s="20"/>
      <c r="S11" s="20"/>
      <c r="T11" s="20"/>
      <c r="U11" s="20"/>
      <c r="V11" s="20"/>
      <c r="W11" s="20"/>
      <c r="X11" s="20"/>
      <c r="Y11" s="20"/>
      <c r="Z11" s="20"/>
    </row>
    <row r="12" spans="1:26" ht="24.75" customHeight="1">
      <c r="A12" s="22">
        <v>5</v>
      </c>
      <c r="B12" s="22"/>
      <c r="C12" s="22"/>
      <c r="D12" s="22"/>
      <c r="E12" s="22"/>
      <c r="F12" s="23"/>
      <c r="G12" s="22"/>
      <c r="H12" s="22"/>
      <c r="I12" s="22"/>
      <c r="J12" s="22"/>
      <c r="K12" s="22"/>
      <c r="L12" s="22"/>
      <c r="M12" s="22"/>
      <c r="N12" s="22"/>
      <c r="O12" s="22"/>
      <c r="P12" s="22"/>
      <c r="Q12" s="22"/>
      <c r="R12" s="22"/>
      <c r="S12" s="22"/>
      <c r="T12" s="22"/>
      <c r="U12" s="22"/>
      <c r="V12" s="22"/>
      <c r="W12" s="22"/>
      <c r="X12" s="22"/>
      <c r="Y12" s="22"/>
      <c r="Z12" s="22"/>
    </row>
    <row r="13" spans="1:26" ht="24.75" customHeight="1">
      <c r="A13" s="24">
        <v>6</v>
      </c>
      <c r="B13" s="24"/>
      <c r="C13" s="24"/>
      <c r="D13" s="24"/>
      <c r="E13" s="24"/>
      <c r="F13" s="25"/>
      <c r="G13" s="24"/>
      <c r="H13" s="24"/>
      <c r="I13" s="24"/>
      <c r="J13" s="24"/>
      <c r="K13" s="24"/>
      <c r="L13" s="24"/>
      <c r="M13" s="24"/>
      <c r="N13" s="24"/>
      <c r="O13" s="24"/>
      <c r="P13" s="24"/>
      <c r="Q13" s="24"/>
      <c r="R13" s="24"/>
      <c r="S13" s="24"/>
      <c r="T13" s="24"/>
      <c r="U13" s="24"/>
      <c r="V13" s="24"/>
      <c r="W13" s="24"/>
      <c r="X13" s="24"/>
      <c r="Y13" s="24"/>
      <c r="Z13" s="24"/>
    </row>
    <row r="14" spans="1:26" ht="24.75" customHeight="1">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row>
    <row r="15" spans="1:26" ht="24.75"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row>
    <row r="16" spans="1:26" ht="24.75" customHeight="1">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row>
    <row r="17" spans="1:26" ht="24.7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row>
    <row r="18" spans="1:26" ht="90" customHeight="1">
      <c r="A18" s="27" t="s">
        <v>362</v>
      </c>
      <c r="B18" s="27"/>
      <c r="C18" s="27"/>
      <c r="D18" s="27"/>
      <c r="E18" s="27"/>
      <c r="F18" s="27"/>
      <c r="G18" s="27"/>
      <c r="H18" s="27"/>
      <c r="I18" s="27"/>
      <c r="J18" s="27"/>
      <c r="K18" s="27"/>
      <c r="L18" s="27"/>
      <c r="M18" s="27"/>
      <c r="N18" s="27"/>
      <c r="O18" s="27"/>
      <c r="P18" s="27"/>
      <c r="Q18" s="27"/>
      <c r="R18" s="27"/>
      <c r="S18" s="27"/>
      <c r="T18" s="27"/>
      <c r="U18" s="27"/>
      <c r="V18" s="27"/>
      <c r="W18" s="27"/>
      <c r="X18" s="27"/>
      <c r="Y18" s="27"/>
      <c r="Z18" s="27"/>
    </row>
  </sheetData>
  <sheetProtection/>
  <mergeCells count="36">
    <mergeCell ref="A1:B1"/>
    <mergeCell ref="B2:Z2"/>
    <mergeCell ref="A3:G3"/>
    <mergeCell ref="V3:Z3"/>
    <mergeCell ref="C4:J4"/>
    <mergeCell ref="K4:Z4"/>
    <mergeCell ref="L5:P5"/>
    <mergeCell ref="Q5:U5"/>
    <mergeCell ref="V5:Z5"/>
    <mergeCell ref="A18:Z18"/>
    <mergeCell ref="A4:A7"/>
    <mergeCell ref="B4:B7"/>
    <mergeCell ref="C5:C7"/>
    <mergeCell ref="D5:D7"/>
    <mergeCell ref="E5:E7"/>
    <mergeCell ref="F5:F7"/>
    <mergeCell ref="G5:G7"/>
    <mergeCell ref="H5:H7"/>
    <mergeCell ref="I5:I7"/>
    <mergeCell ref="J5:J7"/>
    <mergeCell ref="K5: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s>
  <printOptions horizontalCentered="1"/>
  <pageMargins left="0" right="0" top="0.79" bottom="0.59" header="0.51" footer="0.51"/>
  <pageSetup horizontalDpi="600" verticalDpi="600" orientation="landscape" paperSize="9" scale="75"/>
  <drawing r:id="rId1"/>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5">
      <selection activeCell="A5" sqref="A5"/>
    </sheetView>
  </sheetViews>
  <sheetFormatPr defaultColWidth="8.875" defaultRowHeight="13.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2018-06-14T06:53:55Z</cp:lastPrinted>
  <dcterms:created xsi:type="dcterms:W3CDTF">2018-06-13T19:24:19Z</dcterms:created>
  <dcterms:modified xsi:type="dcterms:W3CDTF">2018-10-13T12:37:00Z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